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時間帯別・年度別p３４からｐ48\"/>
    </mc:Choice>
  </mc:AlternateContent>
  <bookViews>
    <workbookView xWindow="240" yWindow="45" windowWidth="14895" windowHeight="8160"/>
  </bookViews>
  <sheets>
    <sheet name="47" sheetId="1" r:id="rId1"/>
  </sheets>
  <externalReferences>
    <externalReference r:id="rId2"/>
    <externalReference r:id="rId3"/>
  </externalReferences>
  <definedNames>
    <definedName name="_xlnm.Print_Area" localSheetId="0">'47'!$A$1:$O$38</definedName>
  </definedNames>
  <calcPr calcId="152511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5" i="1"/>
  <c r="E4" i="1"/>
  <c r="D4" i="1"/>
  <c r="G16" i="1"/>
  <c r="F37" i="1" l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19" i="1"/>
  <c r="G18" i="1"/>
  <c r="G17" i="1"/>
  <c r="G15" i="1"/>
  <c r="G14" i="1"/>
  <c r="G13" i="1"/>
  <c r="G12" i="1"/>
  <c r="G11" i="1"/>
  <c r="G10" i="1"/>
  <c r="G9" i="1"/>
  <c r="G8" i="1"/>
  <c r="G7" i="1"/>
  <c r="G6" i="1"/>
  <c r="G5" i="1"/>
  <c r="H37" i="1" l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K21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19" i="1"/>
  <c r="K18" i="1"/>
  <c r="K17" i="1"/>
  <c r="K16" i="1"/>
  <c r="K15" i="1"/>
  <c r="K14" i="1"/>
  <c r="K13" i="1"/>
  <c r="J37" i="1"/>
  <c r="K11" i="1"/>
  <c r="K10" i="1"/>
  <c r="K9" i="1"/>
  <c r="K8" i="1"/>
  <c r="K7" i="1"/>
  <c r="K6" i="1"/>
  <c r="K5" i="1"/>
  <c r="B10" i="1"/>
  <c r="M4" i="1"/>
  <c r="K4" i="1" s="1"/>
  <c r="I4" i="1" s="1"/>
  <c r="G4" i="1" s="1"/>
  <c r="L4" i="1"/>
  <c r="J4" i="1" s="1"/>
  <c r="H4" i="1" s="1"/>
  <c r="F4" i="1" s="1"/>
  <c r="B36" i="1"/>
  <c r="B35" i="1"/>
  <c r="B34" i="1"/>
  <c r="B33" i="1"/>
  <c r="B32" i="1"/>
  <c r="B31" i="1"/>
  <c r="B30" i="1"/>
  <c r="B29" i="1"/>
  <c r="B28" i="1"/>
  <c r="B27" i="1"/>
  <c r="B26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9" i="1"/>
  <c r="B8" i="1"/>
  <c r="B7" i="1"/>
  <c r="B6" i="1"/>
  <c r="B5" i="1"/>
  <c r="L12" i="1"/>
  <c r="L37" i="1" s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N37" i="1"/>
  <c r="O36" i="1"/>
  <c r="O35" i="1"/>
  <c r="O34" i="1"/>
  <c r="O33" i="1"/>
  <c r="O32" i="1"/>
  <c r="O31" i="1"/>
  <c r="O30" i="1"/>
  <c r="O29" i="1"/>
  <c r="O28" i="1"/>
  <c r="O27" i="1"/>
  <c r="O26" i="1"/>
  <c r="O24" i="1"/>
  <c r="O23" i="1"/>
  <c r="O22" i="1"/>
  <c r="O21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V37" i="1"/>
  <c r="T37" i="1"/>
  <c r="R37" i="1"/>
  <c r="P37" i="1"/>
  <c r="U36" i="1"/>
  <c r="S36" i="1"/>
  <c r="Q36" i="1"/>
  <c r="U35" i="1"/>
  <c r="S35" i="1"/>
  <c r="Q35" i="1"/>
  <c r="U34" i="1"/>
  <c r="S34" i="1"/>
  <c r="Q34" i="1"/>
  <c r="U33" i="1"/>
  <c r="S33" i="1"/>
  <c r="Q33" i="1"/>
  <c r="U32" i="1"/>
  <c r="S32" i="1"/>
  <c r="Q32" i="1"/>
  <c r="U31" i="1"/>
  <c r="S31" i="1"/>
  <c r="Q31" i="1"/>
  <c r="U30" i="1"/>
  <c r="S30" i="1"/>
  <c r="Q30" i="1"/>
  <c r="U29" i="1"/>
  <c r="S29" i="1"/>
  <c r="Q29" i="1"/>
  <c r="U28" i="1"/>
  <c r="S28" i="1"/>
  <c r="Q28" i="1"/>
  <c r="U27" i="1"/>
  <c r="S27" i="1"/>
  <c r="Q27" i="1"/>
  <c r="U26" i="1"/>
  <c r="S26" i="1"/>
  <c r="Q26" i="1"/>
  <c r="U24" i="1"/>
  <c r="S24" i="1"/>
  <c r="Q24" i="1"/>
  <c r="U23" i="1"/>
  <c r="S23" i="1"/>
  <c r="Q23" i="1"/>
  <c r="U22" i="1"/>
  <c r="S22" i="1"/>
  <c r="Q22" i="1"/>
  <c r="U21" i="1"/>
  <c r="S21" i="1"/>
  <c r="Q21" i="1"/>
  <c r="U20" i="1"/>
  <c r="U19" i="1"/>
  <c r="S19" i="1"/>
  <c r="Q19" i="1"/>
  <c r="U18" i="1"/>
  <c r="S18" i="1"/>
  <c r="Q18" i="1"/>
  <c r="U17" i="1"/>
  <c r="S17" i="1"/>
  <c r="Q17" i="1"/>
  <c r="U16" i="1"/>
  <c r="S16" i="1"/>
  <c r="Q16" i="1"/>
  <c r="U15" i="1"/>
  <c r="S15" i="1"/>
  <c r="Q15" i="1"/>
  <c r="U14" i="1"/>
  <c r="S14" i="1"/>
  <c r="Q14" i="1"/>
  <c r="U13" i="1"/>
  <c r="S13" i="1"/>
  <c r="Q13" i="1"/>
  <c r="U12" i="1"/>
  <c r="S12" i="1"/>
  <c r="Q12" i="1"/>
  <c r="U11" i="1"/>
  <c r="S11" i="1"/>
  <c r="Q11" i="1"/>
  <c r="U10" i="1"/>
  <c r="S10" i="1"/>
  <c r="Q10" i="1"/>
  <c r="U9" i="1"/>
  <c r="S9" i="1"/>
  <c r="Q9" i="1"/>
  <c r="U8" i="1"/>
  <c r="S8" i="1"/>
  <c r="Q8" i="1"/>
  <c r="U7" i="1"/>
  <c r="S7" i="1"/>
  <c r="Q7" i="1"/>
  <c r="U6" i="1"/>
  <c r="S6" i="1"/>
  <c r="Q6" i="1"/>
  <c r="U5" i="1"/>
  <c r="S5" i="1"/>
  <c r="Q5" i="1"/>
  <c r="K12" i="1" l="1"/>
</calcChain>
</file>

<file path=xl/sharedStrings.xml><?xml version="1.0" encoding="utf-8"?>
<sst xmlns="http://schemas.openxmlformats.org/spreadsheetml/2006/main" count="95" uniqueCount="81">
  <si>
    <t>６．トラック(年度別)</t>
    <rPh sb="7" eb="9">
      <t>ネンド</t>
    </rPh>
    <rPh sb="9" eb="10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</si>
  <si>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</si>
  <si>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</si>
  <si>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</si>
  <si>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</si>
  <si>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</si>
  <si>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</si>
  <si>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</si>
  <si>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</si>
  <si>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</si>
  <si>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</si>
  <si>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</si>
  <si>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</si>
  <si>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</si>
  <si>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</si>
  <si>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</si>
  <si>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</si>
  <si>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</si>
  <si>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</si>
  <si>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</si>
  <si>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7"/>
  </si>
  <si>
    <t>八町通り→二川町</t>
    <phoneticPr fontId="7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</si>
  <si>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</si>
  <si>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</si>
  <si>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</si>
  <si>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</si>
  <si>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</si>
  <si>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</si>
  <si>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</si>
  <si>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</si>
  <si>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</si>
  <si>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</si>
  <si>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</si>
  <si>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</si>
  <si>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</si>
  <si>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7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</si>
  <si>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</si>
  <si>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</si>
  <si>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</si>
  <si>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</si>
  <si>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</si>
  <si>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</si>
  <si>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‐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</si>
  <si>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</si>
  <si>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</si>
  <si>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</si>
  <si>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</si>
  <si>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</si>
  <si>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</si>
  <si>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</si>
  <si>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</si>
  <si>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</si>
  <si>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</si>
  <si>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</si>
  <si>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</si>
  <si>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</si>
  <si>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</si>
  <si>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</si>
  <si>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</si>
  <si>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</si>
  <si>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</si>
  <si>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</si>
  <si>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</si>
  <si>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</si>
  <si>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</si>
  <si>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</si>
  <si>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</si>
  <si>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</si>
  <si>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</si>
  <si>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</si>
  <si>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</si>
  <si>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</si>
  <si>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</si>
  <si>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</si>
  <si>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</si>
  <si>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</si>
  <si>
    <t>平成２７年</t>
    <rPh sb="0" eb="2">
      <t>ヘイセイ</t>
    </rPh>
    <rPh sb="4" eb="5">
      <t>ネン</t>
    </rPh>
    <phoneticPr fontId="3"/>
  </si>
  <si>
    <t>平成２８年</t>
    <rPh sb="0" eb="2">
      <t>ヘイセイ</t>
    </rPh>
    <rPh sb="4" eb="5">
      <t>ネン</t>
    </rPh>
    <phoneticPr fontId="3"/>
  </si>
  <si>
    <t>　花園通り（旧　Ｐｌａｚａ　Ａ前）</t>
  </si>
  <si>
    <t>平成２６年</t>
    <rPh sb="0" eb="2">
      <t>ヘイセイ</t>
    </rPh>
    <rPh sb="4" eb="5">
      <t>ネン</t>
    </rPh>
    <phoneticPr fontId="3"/>
  </si>
  <si>
    <t>平成２３年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</si>
</sst>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;[Red]\-#,##0.0"/>
    <numFmt numFmtId="177" formatCode="0_);[Red]\(0\)"/>
    <numFmt numFmtId="178" formatCode="0.0_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vertical="center" shrinkToFit="1"/>
    </xf>
    <xf numFmtId="0" fontId="5" fillId="0" borderId="13" xfId="0" applyFont="1" applyBorder="1" applyAlignment="1" applyProtection="1">
      <alignment horizontal="center" vertical="center" shrinkToFit="1"/>
    </xf>
    <xf numFmtId="38" fontId="6" fillId="0" borderId="11" xfId="1" applyFont="1" applyBorder="1" applyAlignment="1">
      <alignment horizontal="right" vertical="center"/>
    </xf>
    <xf numFmtId="176" fontId="6" fillId="0" borderId="14" xfId="1" applyNumberFormat="1" applyFont="1" applyBorder="1" applyAlignment="1">
      <alignment horizontal="right" vertical="center"/>
    </xf>
    <xf numFmtId="176" fontId="6" fillId="0" borderId="12" xfId="1" applyNumberFormat="1" applyFont="1" applyBorder="1" applyAlignment="1">
      <alignment horizontal="right" vertical="center"/>
    </xf>
    <xf numFmtId="0" fontId="4" fillId="0" borderId="15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shrinkToFit="1"/>
    </xf>
    <xf numFmtId="0" fontId="5" fillId="0" borderId="17" xfId="0" applyFont="1" applyBorder="1" applyAlignment="1" applyProtection="1">
      <alignment horizontal="center" vertical="center" shrinkToFit="1"/>
    </xf>
    <xf numFmtId="38" fontId="6" fillId="0" borderId="18" xfId="1" applyFont="1" applyBorder="1" applyAlignment="1">
      <alignment horizontal="right" vertical="center"/>
    </xf>
    <xf numFmtId="38" fontId="6" fillId="0" borderId="19" xfId="1" applyFont="1" applyBorder="1" applyAlignment="1">
      <alignment horizontal="right" vertical="center"/>
    </xf>
    <xf numFmtId="0" fontId="4" fillId="0" borderId="19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vertical="center" shrinkToFit="1"/>
    </xf>
    <xf numFmtId="0" fontId="5" fillId="0" borderId="21" xfId="0" applyFont="1" applyBorder="1" applyAlignment="1" applyProtection="1">
      <alignment horizontal="center" vertical="center" shrinkToFit="1"/>
    </xf>
    <xf numFmtId="56" fontId="4" fillId="0" borderId="19" xfId="0" quotePrefix="1" applyNumberFormat="1" applyFont="1" applyBorder="1" applyAlignment="1" applyProtection="1">
      <alignment horizontal="center" vertical="center"/>
      <protection locked="0"/>
    </xf>
    <xf numFmtId="38" fontId="6" fillId="0" borderId="15" xfId="1" applyFont="1" applyBorder="1" applyAlignment="1">
      <alignment horizontal="right" vertical="center"/>
    </xf>
    <xf numFmtId="0" fontId="5" fillId="0" borderId="20" xfId="0" applyFont="1" applyBorder="1" applyAlignment="1" applyProtection="1">
      <alignment horizontal="left" vertical="center" shrinkToFit="1"/>
    </xf>
    <xf numFmtId="177" fontId="4" fillId="0" borderId="19" xfId="0" quotePrefix="1" applyNumberFormat="1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>
      <alignment horizontal="right" vertical="center"/>
    </xf>
    <xf numFmtId="176" fontId="6" fillId="0" borderId="20" xfId="1" applyNumberFormat="1" applyFont="1" applyBorder="1" applyAlignment="1">
      <alignment horizontal="center" vertical="center"/>
    </xf>
    <xf numFmtId="0" fontId="4" fillId="0" borderId="15" xfId="0" quotePrefix="1" applyFont="1" applyBorder="1" applyAlignment="1" applyProtection="1">
      <alignment horizontal="center" vertical="center"/>
      <protection locked="0"/>
    </xf>
    <xf numFmtId="176" fontId="6" fillId="0" borderId="20" xfId="1" applyNumberFormat="1" applyFont="1" applyBorder="1" applyAlignment="1">
      <alignment horizontal="right" vertical="center"/>
    </xf>
    <xf numFmtId="176" fontId="6" fillId="0" borderId="14" xfId="1" applyNumberFormat="1" applyFont="1" applyBorder="1" applyAlignment="1">
      <alignment horizontal="center" vertical="center"/>
    </xf>
    <xf numFmtId="176" fontId="6" fillId="0" borderId="12" xfId="1" applyNumberFormat="1" applyFont="1" applyBorder="1" applyAlignment="1">
      <alignment horizontal="center" vertical="center"/>
    </xf>
    <xf numFmtId="0" fontId="4" fillId="0" borderId="18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 shrinkToFit="1"/>
    </xf>
    <xf numFmtId="0" fontId="5" fillId="0" borderId="22" xfId="0" applyFont="1" applyBorder="1" applyAlignment="1" applyProtection="1">
      <alignment horizontal="center" vertical="center" shrinkToFit="1"/>
    </xf>
    <xf numFmtId="0" fontId="4" fillId="0" borderId="23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vertical="center" shrinkToFit="1"/>
    </xf>
    <xf numFmtId="38" fontId="6" fillId="0" borderId="23" xfId="1" applyFont="1" applyBorder="1" applyAlignment="1">
      <alignment horizontal="right" vertical="center"/>
    </xf>
    <xf numFmtId="176" fontId="6" fillId="0" borderId="25" xfId="1" applyNumberFormat="1" applyFont="1" applyBorder="1" applyAlignment="1">
      <alignment horizontal="right" vertical="center"/>
    </xf>
    <xf numFmtId="176" fontId="6" fillId="0" borderId="0" xfId="1" applyNumberFormat="1" applyFont="1" applyBorder="1" applyAlignment="1">
      <alignment horizontal="right" vertical="center"/>
    </xf>
    <xf numFmtId="176" fontId="6" fillId="0" borderId="16" xfId="1" applyNumberFormat="1" applyFont="1" applyBorder="1" applyAlignment="1">
      <alignment horizontal="right" vertical="center"/>
    </xf>
    <xf numFmtId="0" fontId="8" fillId="0" borderId="26" xfId="0" applyFont="1" applyBorder="1" applyAlignment="1">
      <alignment horizontal="center" vertical="center"/>
    </xf>
    <xf numFmtId="38" fontId="8" fillId="0" borderId="28" xfId="1" applyFont="1" applyBorder="1">
      <alignment vertical="center"/>
    </xf>
    <xf numFmtId="176" fontId="8" fillId="0" borderId="27" xfId="1" applyNumberFormat="1" applyFont="1" applyBorder="1" applyAlignment="1">
      <alignment horizontal="right" vertical="center"/>
    </xf>
    <xf numFmtId="38" fontId="8" fillId="0" borderId="29" xfId="1" applyFont="1" applyBorder="1">
      <alignment vertical="center"/>
    </xf>
    <xf numFmtId="176" fontId="8" fillId="0" borderId="30" xfId="1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0" fontId="0" fillId="0" borderId="22" xfId="0" applyBorder="1">
      <alignment vertical="center"/>
    </xf>
    <xf numFmtId="0" fontId="8" fillId="0" borderId="0" xfId="0" applyFont="1" applyBorder="1">
      <alignment vertical="center"/>
    </xf>
    <xf numFmtId="0" fontId="8" fillId="0" borderId="22" xfId="0" applyFont="1" applyBorder="1">
      <alignment vertical="center"/>
    </xf>
    <xf numFmtId="57" fontId="0" fillId="0" borderId="0" xfId="0" applyNumberFormat="1" applyAlignment="1"/>
    <xf numFmtId="38" fontId="5" fillId="0" borderId="11" xfId="1" applyFont="1" applyBorder="1" applyAlignment="1" applyProtection="1">
      <alignment horizontal="right" vertical="center" shrinkToFit="1"/>
    </xf>
    <xf numFmtId="178" fontId="5" fillId="0" borderId="12" xfId="0" applyNumberFormat="1" applyFont="1" applyBorder="1" applyAlignment="1" applyProtection="1">
      <alignment horizontal="right" vertical="center" shrinkToFit="1"/>
    </xf>
    <xf numFmtId="38" fontId="5" fillId="0" borderId="18" xfId="1" applyFont="1" applyBorder="1" applyAlignment="1" applyProtection="1">
      <alignment horizontal="right" vertical="center" shrinkToFit="1"/>
    </xf>
    <xf numFmtId="178" fontId="5" fillId="0" borderId="0" xfId="0" applyNumberFormat="1" applyFont="1" applyBorder="1" applyAlignment="1" applyProtection="1">
      <alignment horizontal="right" vertical="center" shrinkToFit="1"/>
    </xf>
    <xf numFmtId="38" fontId="5" fillId="0" borderId="19" xfId="1" applyFont="1" applyBorder="1" applyAlignment="1" applyProtection="1">
      <alignment horizontal="right" vertical="center" shrinkToFit="1"/>
    </xf>
    <xf numFmtId="178" fontId="5" fillId="0" borderId="20" xfId="0" applyNumberFormat="1" applyFont="1" applyBorder="1" applyAlignment="1" applyProtection="1">
      <alignment horizontal="right" vertical="center" shrinkToFit="1"/>
    </xf>
    <xf numFmtId="38" fontId="5" fillId="0" borderId="15" xfId="1" applyFont="1" applyBorder="1" applyAlignment="1" applyProtection="1">
      <alignment horizontal="right" vertical="center" shrinkToFit="1"/>
    </xf>
    <xf numFmtId="178" fontId="5" fillId="0" borderId="16" xfId="0" applyNumberFormat="1" applyFont="1" applyBorder="1" applyAlignment="1" applyProtection="1">
      <alignment horizontal="right" vertical="center" shrinkToFit="1"/>
    </xf>
    <xf numFmtId="38" fontId="8" fillId="0" borderId="28" xfId="1" applyFont="1" applyBorder="1" applyAlignment="1">
      <alignment horizontal="right" vertical="center"/>
    </xf>
    <xf numFmtId="0" fontId="8" fillId="0" borderId="30" xfId="0" applyFont="1" applyBorder="1" applyAlignment="1">
      <alignment horizontal="right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38" fontId="5" fillId="0" borderId="11" xfId="1" applyFont="1" applyBorder="1" applyAlignment="1">
      <alignment horizontal="right" vertical="center"/>
    </xf>
    <xf numFmtId="176" fontId="5" fillId="0" borderId="14" xfId="1" applyNumberFormat="1" applyFont="1" applyBorder="1" applyAlignment="1">
      <alignment horizontal="right" vertical="center"/>
    </xf>
    <xf numFmtId="38" fontId="5" fillId="0" borderId="18" xfId="1" applyFont="1" applyBorder="1" applyAlignment="1">
      <alignment horizontal="right" vertical="center"/>
    </xf>
    <xf numFmtId="38" fontId="5" fillId="0" borderId="19" xfId="1" applyFont="1" applyBorder="1" applyAlignment="1">
      <alignment horizontal="right" vertical="center"/>
    </xf>
    <xf numFmtId="38" fontId="5" fillId="0" borderId="15" xfId="1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38" fontId="5" fillId="0" borderId="23" xfId="1" applyFont="1" applyBorder="1" applyAlignment="1">
      <alignment horizontal="right" vertical="center"/>
    </xf>
    <xf numFmtId="176" fontId="5" fillId="0" borderId="25" xfId="1" applyNumberFormat="1" applyFont="1" applyBorder="1" applyAlignment="1">
      <alignment horizontal="right" vertical="center"/>
    </xf>
    <xf numFmtId="38" fontId="5" fillId="0" borderId="13" xfId="1" applyFont="1" applyBorder="1" applyAlignment="1" applyProtection="1">
      <alignment horizontal="right" vertical="center" shrinkToFit="1"/>
    </xf>
    <xf numFmtId="38" fontId="5" fillId="0" borderId="22" xfId="1" applyFont="1" applyBorder="1" applyAlignment="1" applyProtection="1">
      <alignment horizontal="right" vertical="center" shrinkToFit="1"/>
    </xf>
    <xf numFmtId="38" fontId="5" fillId="0" borderId="21" xfId="1" applyFont="1" applyBorder="1" applyAlignment="1" applyProtection="1">
      <alignment horizontal="right" vertical="center" shrinkToFit="1"/>
    </xf>
    <xf numFmtId="38" fontId="5" fillId="0" borderId="17" xfId="1" applyFont="1" applyBorder="1" applyAlignment="1" applyProtection="1">
      <alignment horizontal="right" vertical="center" shrinkToFit="1"/>
    </xf>
    <xf numFmtId="38" fontId="8" fillId="0" borderId="26" xfId="1" applyFont="1" applyBorder="1" applyAlignment="1">
      <alignment horizontal="right" vertical="center"/>
    </xf>
    <xf numFmtId="178" fontId="5" fillId="0" borderId="13" xfId="0" applyNumberFormat="1" applyFont="1" applyBorder="1" applyAlignment="1" applyProtection="1">
      <alignment horizontal="right" vertical="center" shrinkToFit="1"/>
    </xf>
    <xf numFmtId="0" fontId="8" fillId="0" borderId="26" xfId="0" applyFont="1" applyBorder="1" applyAlignment="1">
      <alignment horizontal="right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57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aichi-tea\hirobaT\&#24179;&#25104;&#65298;&#65299;&#24180;&#24230;\H23&#20132;&#36890;&#37327;&#35519;&#26619;\H22&#20874;&#23376;(&#21360;&#21047;)\p46&#12488;&#12521;&#12483;&#12463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8"/>
  <sheetViews>
    <sheetView tabSelected="1" view="pageBreakPreview" zoomScale="80" zoomScaleNormal="60" zoomScaleSheetLayoutView="80" workbookViewId="0">
      <selection activeCell="F5" sqref="F5"/>
    </sheetView>
  </sheetViews>
  <sheetFormatPr defaultRowHeight="13.5" x14ac:dyDescent="0.15"/>
  <cols>
    <col min="1" max="1" width="9.625" customWidth="1"/>
    <col min="2" max="2" width="57.875" customWidth="1"/>
    <col min="3" max="3" width="33.125" customWidth="1"/>
    <col min="4" max="5" width="12.75" customWidth="1"/>
    <col min="6" max="9" width="12.875" customWidth="1"/>
    <col min="10" max="11" width="12.75" customWidth="1"/>
    <col min="12" max="21" width="12.625" customWidth="1"/>
  </cols>
  <sheetData>
    <row r="1" spans="1:25" ht="30" customHeight="1" x14ac:dyDescent="0.15">
      <c r="A1" s="1" t="s">
        <v>0</v>
      </c>
      <c r="O1" s="49"/>
      <c r="Q1" s="49"/>
      <c r="S1" s="49"/>
      <c r="U1" s="49"/>
    </row>
    <row r="2" spans="1:25" ht="6" customHeight="1" thickBot="1" x14ac:dyDescent="0.2">
      <c r="L2" s="2"/>
      <c r="N2" s="2"/>
      <c r="P2" s="2"/>
      <c r="R2" s="2"/>
      <c r="V2" s="2"/>
    </row>
    <row r="3" spans="1:25" ht="24" customHeight="1" thickBot="1" x14ac:dyDescent="0.2">
      <c r="A3" s="3" t="s">
        <v>1</v>
      </c>
      <c r="B3" s="88" t="s">
        <v>1</v>
      </c>
      <c r="C3" s="90" t="s">
        <v>2</v>
      </c>
      <c r="D3" s="81" t="s">
        <v>77</v>
      </c>
      <c r="E3" s="82"/>
      <c r="F3" s="81" t="s">
        <v>76</v>
      </c>
      <c r="G3" s="82"/>
      <c r="H3" s="92" t="s">
        <v>79</v>
      </c>
      <c r="I3" s="93"/>
      <c r="J3" s="92" t="s">
        <v>75</v>
      </c>
      <c r="K3" s="93"/>
      <c r="L3" s="92" t="s">
        <v>74</v>
      </c>
      <c r="M3" s="93"/>
      <c r="N3" s="81" t="s">
        <v>80</v>
      </c>
      <c r="O3" s="82"/>
      <c r="P3" s="81" t="s">
        <v>3</v>
      </c>
      <c r="Q3" s="82"/>
      <c r="R3" s="81" t="s">
        <v>4</v>
      </c>
      <c r="S3" s="82"/>
      <c r="T3" s="81" t="s">
        <v>5</v>
      </c>
      <c r="U3" s="82"/>
      <c r="V3" s="83" t="s">
        <v>6</v>
      </c>
      <c r="W3" s="84"/>
      <c r="X3" s="46"/>
      <c r="Y3" s="2"/>
    </row>
    <row r="4" spans="1:25" ht="24" customHeight="1" thickBot="1" x14ac:dyDescent="0.2">
      <c r="A4" s="4" t="s">
        <v>7</v>
      </c>
      <c r="B4" s="89"/>
      <c r="C4" s="91"/>
      <c r="D4" s="64" t="str">
        <f t="shared" ref="D4" si="0">F4</f>
        <v>合計</v>
      </c>
      <c r="E4" s="65" t="str">
        <f t="shared" ref="E4" si="1">G4</f>
        <v>（前年比）</v>
      </c>
      <c r="F4" s="64" t="str">
        <f t="shared" ref="F4" si="2">H4</f>
        <v>合計</v>
      </c>
      <c r="G4" s="65" t="str">
        <f t="shared" ref="G4" si="3">I4</f>
        <v>（前年比）</v>
      </c>
      <c r="H4" s="64" t="str">
        <f t="shared" ref="H4:M4" si="4">J4</f>
        <v>合計</v>
      </c>
      <c r="I4" s="65" t="str">
        <f t="shared" si="4"/>
        <v>（前年比）</v>
      </c>
      <c r="J4" s="64" t="str">
        <f t="shared" si="4"/>
        <v>合計</v>
      </c>
      <c r="K4" s="65" t="str">
        <f t="shared" si="4"/>
        <v>（前年比）</v>
      </c>
      <c r="L4" s="60" t="str">
        <f t="shared" si="4"/>
        <v>合計</v>
      </c>
      <c r="M4" s="61" t="str">
        <f t="shared" si="4"/>
        <v>（前年比）</v>
      </c>
      <c r="N4" s="62" t="s">
        <v>8</v>
      </c>
      <c r="O4" s="63" t="s">
        <v>9</v>
      </c>
      <c r="P4" s="62" t="s">
        <v>8</v>
      </c>
      <c r="Q4" s="63" t="s">
        <v>9</v>
      </c>
      <c r="R4" s="62" t="s">
        <v>8</v>
      </c>
      <c r="S4" s="63" t="s">
        <v>9</v>
      </c>
      <c r="T4" s="62" t="s">
        <v>8</v>
      </c>
      <c r="U4" s="63" t="s">
        <v>9</v>
      </c>
      <c r="V4" s="5" t="s">
        <v>8</v>
      </c>
      <c r="W4" s="6" t="s">
        <v>9</v>
      </c>
      <c r="X4" s="46"/>
      <c r="Y4" s="2"/>
    </row>
    <row r="5" spans="1:25" ht="25.5" customHeight="1" x14ac:dyDescent="0.15">
      <c r="A5" s="7" t="s">
        <v>10</v>
      </c>
      <c r="B5" s="8" t="str">
        <f>[1]歩行者男年度別!B5</f>
        <v xml:space="preserve">  元 下 地(商工信用前）</v>
      </c>
      <c r="C5" s="9" t="s">
        <v>11</v>
      </c>
      <c r="D5" s="74">
        <v>1379</v>
      </c>
      <c r="E5" s="79">
        <f>D5/F5</f>
        <v>0.93682065217391308</v>
      </c>
      <c r="F5" s="50">
        <v>1472</v>
      </c>
      <c r="G5" s="51">
        <f>F5/H5</f>
        <v>0.90030581039755353</v>
      </c>
      <c r="H5" s="50">
        <v>1635</v>
      </c>
      <c r="I5" s="51">
        <f>H5/J5</f>
        <v>0.95335276967930027</v>
      </c>
      <c r="J5" s="50">
        <v>1715</v>
      </c>
      <c r="K5" s="51">
        <f>J5/L5</f>
        <v>1.151006711409396</v>
      </c>
      <c r="L5" s="50">
        <v>1490</v>
      </c>
      <c r="M5" s="51">
        <f>L5/N5</f>
        <v>0.95329494561740247</v>
      </c>
      <c r="N5" s="66">
        <v>1563</v>
      </c>
      <c r="O5" s="67">
        <f>N5/P5</f>
        <v>0.99301143583227447</v>
      </c>
      <c r="P5" s="66">
        <v>1574</v>
      </c>
      <c r="Q5" s="67">
        <f>P5/R5</f>
        <v>0.8725055432372506</v>
      </c>
      <c r="R5" s="10">
        <v>1804</v>
      </c>
      <c r="S5" s="12">
        <f>R5/T5</f>
        <v>0.91900152827305148</v>
      </c>
      <c r="T5" s="10">
        <v>1963</v>
      </c>
      <c r="U5" s="11">
        <f>T5/V5</f>
        <v>1.2094886013555144</v>
      </c>
      <c r="V5" s="10">
        <v>1623</v>
      </c>
      <c r="W5" s="12">
        <v>0.98722627737226276</v>
      </c>
      <c r="X5" s="46"/>
      <c r="Y5" s="2"/>
    </row>
    <row r="6" spans="1:25" ht="25.5" customHeight="1" x14ac:dyDescent="0.15">
      <c r="A6" s="13" t="s">
        <v>12</v>
      </c>
      <c r="B6" s="14" t="str">
        <f>[1]歩行者男年度別!B6</f>
        <v xml:space="preserve">  吉田大橋（豊城中学校前、吉田神社前）</v>
      </c>
      <c r="C6" s="15" t="s">
        <v>13</v>
      </c>
      <c r="D6" s="75">
        <v>3134</v>
      </c>
      <c r="E6" s="79">
        <f t="shared" ref="E6:E36" si="5">D6/F6</f>
        <v>1.0211795373085695</v>
      </c>
      <c r="F6" s="52">
        <v>3069</v>
      </c>
      <c r="G6" s="53">
        <f t="shared" ref="G6:G19" si="6">F6/H6</f>
        <v>0.92551266586248493</v>
      </c>
      <c r="H6" s="52">
        <v>3316</v>
      </c>
      <c r="I6" s="53">
        <f t="shared" ref="I6:I19" si="7">H6/J6</f>
        <v>1.0352794255385576</v>
      </c>
      <c r="J6" s="52">
        <v>3203</v>
      </c>
      <c r="K6" s="53">
        <f t="shared" ref="K6:K36" si="8">J6/L6</f>
        <v>0.65689089417555369</v>
      </c>
      <c r="L6" s="52">
        <v>4876</v>
      </c>
      <c r="M6" s="53">
        <f t="shared" ref="M6:M36" si="9">L6/N6</f>
        <v>0.86133192015544957</v>
      </c>
      <c r="N6" s="68">
        <v>5661</v>
      </c>
      <c r="O6" s="67">
        <f t="shared" ref="O6:O19" si="10">N6/P6</f>
        <v>1.4389933909506862</v>
      </c>
      <c r="P6" s="68">
        <v>3934</v>
      </c>
      <c r="Q6" s="67">
        <f t="shared" ref="Q6:Q19" si="11">P6/R6</f>
        <v>0.72289599411980887</v>
      </c>
      <c r="R6" s="16">
        <v>5442</v>
      </c>
      <c r="S6" s="12">
        <f t="shared" ref="S6:S24" si="12">R6/T6</f>
        <v>0.85619886721208305</v>
      </c>
      <c r="T6" s="16">
        <v>6356</v>
      </c>
      <c r="U6" s="11">
        <f t="shared" ref="U6:U36" si="13">T6/V6</f>
        <v>0.95766159409371709</v>
      </c>
      <c r="V6" s="16">
        <v>6637</v>
      </c>
      <c r="W6" s="12">
        <v>1.0226502311248074</v>
      </c>
      <c r="X6" s="46"/>
      <c r="Y6" s="2"/>
    </row>
    <row r="7" spans="1:25" ht="25.5" customHeight="1" x14ac:dyDescent="0.15">
      <c r="A7" s="18" t="s">
        <v>14</v>
      </c>
      <c r="B7" s="19" t="str">
        <f>[1]歩行者男年度別!B7</f>
        <v xml:space="preserve">  牛川境橋（鈴木製材所前）</v>
      </c>
      <c r="C7" s="20" t="s">
        <v>15</v>
      </c>
      <c r="D7" s="76">
        <v>560</v>
      </c>
      <c r="E7" s="79">
        <f t="shared" si="5"/>
        <v>0.88467614533965244</v>
      </c>
      <c r="F7" s="54">
        <v>633</v>
      </c>
      <c r="G7" s="55">
        <f t="shared" si="6"/>
        <v>0.74295774647887325</v>
      </c>
      <c r="H7" s="54">
        <v>852</v>
      </c>
      <c r="I7" s="55">
        <f t="shared" si="7"/>
        <v>1.1007751937984496</v>
      </c>
      <c r="J7" s="54">
        <v>774</v>
      </c>
      <c r="K7" s="55">
        <f t="shared" si="8"/>
        <v>0.66724137931034477</v>
      </c>
      <c r="L7" s="54">
        <v>1160</v>
      </c>
      <c r="M7" s="55">
        <f t="shared" si="9"/>
        <v>1.155378486055777</v>
      </c>
      <c r="N7" s="69">
        <v>1004</v>
      </c>
      <c r="O7" s="67">
        <f t="shared" si="10"/>
        <v>0.88380281690140849</v>
      </c>
      <c r="P7" s="69">
        <v>1136</v>
      </c>
      <c r="Q7" s="67">
        <f t="shared" si="11"/>
        <v>0.99736611062335379</v>
      </c>
      <c r="R7" s="17">
        <v>1139</v>
      </c>
      <c r="S7" s="12">
        <f t="shared" si="12"/>
        <v>0.90829346092503982</v>
      </c>
      <c r="T7" s="17">
        <v>1254</v>
      </c>
      <c r="U7" s="11">
        <f t="shared" si="13"/>
        <v>1.1368993653671804</v>
      </c>
      <c r="V7" s="17">
        <v>1103</v>
      </c>
      <c r="W7" s="12">
        <v>1.0445075757575757</v>
      </c>
      <c r="X7" s="46"/>
      <c r="Y7" s="2"/>
    </row>
    <row r="8" spans="1:25" ht="25.5" customHeight="1" x14ac:dyDescent="0.15">
      <c r="A8" s="18" t="s">
        <v>16</v>
      </c>
      <c r="B8" s="19" t="str">
        <f>[1]歩行者男年度別!B8</f>
        <v xml:space="preserve">  青陵街道（東田中郷町）</v>
      </c>
      <c r="C8" s="20" t="s">
        <v>17</v>
      </c>
      <c r="D8" s="76">
        <v>1122</v>
      </c>
      <c r="E8" s="79">
        <f t="shared" si="5"/>
        <v>0.79014084507042248</v>
      </c>
      <c r="F8" s="54">
        <v>1420</v>
      </c>
      <c r="G8" s="55">
        <f t="shared" si="6"/>
        <v>1.0668670172802404</v>
      </c>
      <c r="H8" s="54">
        <v>1331</v>
      </c>
      <c r="I8" s="55">
        <f t="shared" si="7"/>
        <v>0.85430038510911421</v>
      </c>
      <c r="J8" s="54">
        <v>1558</v>
      </c>
      <c r="K8" s="55">
        <f t="shared" si="8"/>
        <v>0.81527995813710097</v>
      </c>
      <c r="L8" s="54">
        <v>1911</v>
      </c>
      <c r="M8" s="55">
        <f t="shared" si="9"/>
        <v>1.0274193548387096</v>
      </c>
      <c r="N8" s="69">
        <v>1860</v>
      </c>
      <c r="O8" s="67">
        <f t="shared" si="10"/>
        <v>1.1111111111111112</v>
      </c>
      <c r="P8" s="69">
        <v>1674</v>
      </c>
      <c r="Q8" s="67">
        <f t="shared" si="11"/>
        <v>0.82058823529411762</v>
      </c>
      <c r="R8" s="17">
        <v>2040</v>
      </c>
      <c r="S8" s="12">
        <f t="shared" si="12"/>
        <v>1.191588785046729</v>
      </c>
      <c r="T8" s="17">
        <v>1712</v>
      </c>
      <c r="U8" s="11">
        <f t="shared" si="13"/>
        <v>0.82386910490856591</v>
      </c>
      <c r="V8" s="17">
        <v>2078</v>
      </c>
      <c r="W8" s="12">
        <v>1.104144527098831</v>
      </c>
      <c r="X8" s="46"/>
      <c r="Y8" s="2"/>
    </row>
    <row r="9" spans="1:25" ht="25.5" customHeight="1" x14ac:dyDescent="0.15">
      <c r="A9" s="18" t="s">
        <v>18</v>
      </c>
      <c r="B9" s="19" t="str">
        <f>[1]歩行者男年度別!B9</f>
        <v xml:space="preserve">  東 郷 町（丸地米穀店）</v>
      </c>
      <c r="C9" s="20" t="s">
        <v>19</v>
      </c>
      <c r="D9" s="76">
        <v>383</v>
      </c>
      <c r="E9" s="79">
        <f t="shared" si="5"/>
        <v>1.0407608695652173</v>
      </c>
      <c r="F9" s="54">
        <v>368</v>
      </c>
      <c r="G9" s="55">
        <f t="shared" si="6"/>
        <v>0.6216216216216216</v>
      </c>
      <c r="H9" s="54">
        <v>592</v>
      </c>
      <c r="I9" s="55">
        <f t="shared" si="7"/>
        <v>0.97208538587848936</v>
      </c>
      <c r="J9" s="54">
        <v>609</v>
      </c>
      <c r="K9" s="55">
        <f t="shared" si="8"/>
        <v>0.9500780031201248</v>
      </c>
      <c r="L9" s="54">
        <v>641</v>
      </c>
      <c r="M9" s="55">
        <f t="shared" si="9"/>
        <v>1.220952380952381</v>
      </c>
      <c r="N9" s="69">
        <v>525</v>
      </c>
      <c r="O9" s="67">
        <f t="shared" si="10"/>
        <v>1.2620192307692308</v>
      </c>
      <c r="P9" s="69">
        <v>416</v>
      </c>
      <c r="Q9" s="67">
        <f t="shared" si="11"/>
        <v>0.56986301369863013</v>
      </c>
      <c r="R9" s="17">
        <v>730</v>
      </c>
      <c r="S9" s="12">
        <f t="shared" si="12"/>
        <v>0.87112171837708829</v>
      </c>
      <c r="T9" s="17">
        <v>838</v>
      </c>
      <c r="U9" s="11">
        <f t="shared" si="13"/>
        <v>1.6528599605522682</v>
      </c>
      <c r="V9" s="17">
        <v>507</v>
      </c>
      <c r="W9" s="12">
        <v>0.8366336633663366</v>
      </c>
      <c r="X9" s="46"/>
      <c r="Y9" s="2"/>
    </row>
    <row r="10" spans="1:25" ht="25.5" customHeight="1" x14ac:dyDescent="0.15">
      <c r="A10" s="21" t="s">
        <v>20</v>
      </c>
      <c r="B10" s="19" t="str">
        <f>[2]歩行者男年度別!B10</f>
        <v xml:space="preserve">  伝 馬 町 （豊川信用金庫　三ノ輪支店）</v>
      </c>
      <c r="C10" s="20" t="s">
        <v>21</v>
      </c>
      <c r="D10" s="76">
        <v>1920</v>
      </c>
      <c r="E10" s="79">
        <f t="shared" si="5"/>
        <v>0.99585062240663902</v>
      </c>
      <c r="F10" s="54">
        <v>1928</v>
      </c>
      <c r="G10" s="55">
        <f t="shared" si="6"/>
        <v>0.68709907341411258</v>
      </c>
      <c r="H10" s="54">
        <v>2806</v>
      </c>
      <c r="I10" s="55">
        <f t="shared" si="7"/>
        <v>0.87742338961851152</v>
      </c>
      <c r="J10" s="54">
        <v>3198</v>
      </c>
      <c r="K10" s="55">
        <f t="shared" si="8"/>
        <v>0.70116202587151943</v>
      </c>
      <c r="L10" s="54">
        <v>4561</v>
      </c>
      <c r="M10" s="55">
        <f t="shared" si="9"/>
        <v>0.87041984732824429</v>
      </c>
      <c r="N10" s="69">
        <v>5240</v>
      </c>
      <c r="O10" s="67">
        <f t="shared" si="10"/>
        <v>1.0407149950347567</v>
      </c>
      <c r="P10" s="69">
        <v>5035</v>
      </c>
      <c r="Q10" s="67">
        <f t="shared" si="11"/>
        <v>0.89670525378450583</v>
      </c>
      <c r="R10" s="17">
        <v>5615</v>
      </c>
      <c r="S10" s="12">
        <f t="shared" si="12"/>
        <v>0.95639584397887922</v>
      </c>
      <c r="T10" s="17">
        <v>5871</v>
      </c>
      <c r="U10" s="11">
        <f t="shared" si="13"/>
        <v>0.9535488062368036</v>
      </c>
      <c r="V10" s="17">
        <v>6157</v>
      </c>
      <c r="W10" s="12">
        <v>1.2247861547642729</v>
      </c>
      <c r="X10" s="46"/>
      <c r="Y10" s="2"/>
    </row>
    <row r="11" spans="1:25" ht="25.5" customHeight="1" x14ac:dyDescent="0.15">
      <c r="A11" s="18" t="s">
        <v>22</v>
      </c>
      <c r="B11" s="19" t="str">
        <f>[1]歩行者男年度別!B11</f>
        <v xml:space="preserve">  向 山 町（児童公園前）</v>
      </c>
      <c r="C11" s="20" t="s">
        <v>23</v>
      </c>
      <c r="D11" s="76">
        <v>734</v>
      </c>
      <c r="E11" s="79">
        <f t="shared" si="5"/>
        <v>1.1189024390243902</v>
      </c>
      <c r="F11" s="54">
        <v>656</v>
      </c>
      <c r="G11" s="55">
        <f t="shared" si="6"/>
        <v>0.65469061876247503</v>
      </c>
      <c r="H11" s="54">
        <v>1002</v>
      </c>
      <c r="I11" s="55">
        <f t="shared" si="7"/>
        <v>1.053627760252366</v>
      </c>
      <c r="J11" s="54">
        <v>951</v>
      </c>
      <c r="K11" s="55">
        <f t="shared" si="8"/>
        <v>1.0625698324022346</v>
      </c>
      <c r="L11" s="54">
        <v>895</v>
      </c>
      <c r="M11" s="55">
        <f t="shared" si="9"/>
        <v>0.82336706531738735</v>
      </c>
      <c r="N11" s="69">
        <v>1087</v>
      </c>
      <c r="O11" s="67">
        <f t="shared" si="10"/>
        <v>0.8830219333874898</v>
      </c>
      <c r="P11" s="69">
        <v>1231</v>
      </c>
      <c r="Q11" s="67">
        <f t="shared" si="11"/>
        <v>0.76841448189762795</v>
      </c>
      <c r="R11" s="17">
        <v>1602</v>
      </c>
      <c r="S11" s="12">
        <f t="shared" si="12"/>
        <v>0.93411078717201168</v>
      </c>
      <c r="T11" s="17">
        <v>1715</v>
      </c>
      <c r="U11" s="11">
        <f t="shared" si="13"/>
        <v>1.1603518267929636</v>
      </c>
      <c r="V11" s="17">
        <v>1478</v>
      </c>
      <c r="W11" s="12">
        <v>1.1805111821086263</v>
      </c>
      <c r="X11" s="46"/>
      <c r="Y11" s="2"/>
    </row>
    <row r="12" spans="1:25" ht="25.5" customHeight="1" x14ac:dyDescent="0.15">
      <c r="A12" s="18" t="s">
        <v>24</v>
      </c>
      <c r="B12" s="19" t="str">
        <f>[1]歩行者男年度別!B12</f>
        <v xml:space="preserve">  愛 大 前（南部交番前）</v>
      </c>
      <c r="C12" s="20" t="s">
        <v>25</v>
      </c>
      <c r="D12" s="76">
        <v>931</v>
      </c>
      <c r="E12" s="79">
        <f t="shared" si="5"/>
        <v>1.202842377260982</v>
      </c>
      <c r="F12" s="54">
        <v>774</v>
      </c>
      <c r="G12" s="55">
        <f t="shared" si="6"/>
        <v>0.89791183294663568</v>
      </c>
      <c r="H12" s="54">
        <v>862</v>
      </c>
      <c r="I12" s="55">
        <f t="shared" si="7"/>
        <v>0.78937728937728935</v>
      </c>
      <c r="J12" s="54">
        <v>1092</v>
      </c>
      <c r="K12" s="55">
        <f t="shared" si="8"/>
        <v>0.90472245236122617</v>
      </c>
      <c r="L12" s="54">
        <f>140+165+180+172+118+125+164+143</f>
        <v>1207</v>
      </c>
      <c r="M12" s="55">
        <f t="shared" si="9"/>
        <v>0.99015586546349466</v>
      </c>
      <c r="N12" s="69">
        <v>1219</v>
      </c>
      <c r="O12" s="67">
        <f t="shared" si="10"/>
        <v>1.310752688172043</v>
      </c>
      <c r="P12" s="69">
        <v>930</v>
      </c>
      <c r="Q12" s="67">
        <f t="shared" si="11"/>
        <v>0.62165775401069523</v>
      </c>
      <c r="R12" s="17">
        <v>1496</v>
      </c>
      <c r="S12" s="12">
        <f t="shared" si="12"/>
        <v>1.231275720164609</v>
      </c>
      <c r="T12" s="17">
        <v>1215</v>
      </c>
      <c r="U12" s="11">
        <f t="shared" si="13"/>
        <v>0.98540145985401462</v>
      </c>
      <c r="V12" s="17">
        <v>1233</v>
      </c>
      <c r="W12" s="12">
        <v>0.9419404125286478</v>
      </c>
      <c r="X12" s="46"/>
      <c r="Y12" s="2"/>
    </row>
    <row r="13" spans="1:25" ht="25.5" customHeight="1" x14ac:dyDescent="0.15">
      <c r="A13" s="18" t="s">
        <v>26</v>
      </c>
      <c r="B13" s="19" t="str">
        <f>[1]歩行者男年度別!B13</f>
        <v xml:space="preserve">  藤 沢 町（とんかつの武蔵前）</v>
      </c>
      <c r="C13" s="20" t="s">
        <v>27</v>
      </c>
      <c r="D13" s="76">
        <v>702</v>
      </c>
      <c r="E13" s="79">
        <f t="shared" si="5"/>
        <v>0.90932642487046633</v>
      </c>
      <c r="F13" s="54">
        <v>772</v>
      </c>
      <c r="G13" s="55">
        <f t="shared" si="6"/>
        <v>0.97969543147208127</v>
      </c>
      <c r="H13" s="54">
        <v>788</v>
      </c>
      <c r="I13" s="55">
        <f t="shared" si="7"/>
        <v>1.6416666666666666</v>
      </c>
      <c r="J13" s="54">
        <v>480</v>
      </c>
      <c r="K13" s="55">
        <f t="shared" si="8"/>
        <v>0.7754442649434572</v>
      </c>
      <c r="L13" s="54">
        <v>619</v>
      </c>
      <c r="M13" s="55">
        <f t="shared" si="9"/>
        <v>0.83310901749663524</v>
      </c>
      <c r="N13" s="69">
        <v>743</v>
      </c>
      <c r="O13" s="67">
        <f t="shared" si="10"/>
        <v>0.78958554729011687</v>
      </c>
      <c r="P13" s="69">
        <v>941</v>
      </c>
      <c r="Q13" s="67">
        <f t="shared" si="11"/>
        <v>1.1531862745098038</v>
      </c>
      <c r="R13" s="17">
        <v>816</v>
      </c>
      <c r="S13" s="12">
        <f t="shared" si="12"/>
        <v>0.86808510638297876</v>
      </c>
      <c r="T13" s="17">
        <v>940</v>
      </c>
      <c r="U13" s="11">
        <f t="shared" si="13"/>
        <v>0.86635944700460832</v>
      </c>
      <c r="V13" s="17">
        <v>1085</v>
      </c>
      <c r="W13" s="12">
        <v>1.3786531130876747</v>
      </c>
      <c r="X13" s="46"/>
      <c r="Y13" s="2"/>
    </row>
    <row r="14" spans="1:25" ht="25.5" customHeight="1" x14ac:dyDescent="0.15">
      <c r="A14" s="18" t="s">
        <v>28</v>
      </c>
      <c r="B14" s="19" t="str">
        <f>[1]歩行者男年度別!B14</f>
        <v xml:space="preserve">  蒲郡街道（ヤマト運輸前）</v>
      </c>
      <c r="C14" s="20" t="s">
        <v>29</v>
      </c>
      <c r="D14" s="76">
        <v>1580</v>
      </c>
      <c r="E14" s="79">
        <f t="shared" si="5"/>
        <v>1.3562231759656653</v>
      </c>
      <c r="F14" s="54">
        <v>1165</v>
      </c>
      <c r="G14" s="55">
        <f t="shared" si="6"/>
        <v>0.90240123934934158</v>
      </c>
      <c r="H14" s="54">
        <v>1291</v>
      </c>
      <c r="I14" s="55">
        <f t="shared" si="7"/>
        <v>0.68379237288135597</v>
      </c>
      <c r="J14" s="54">
        <v>1888</v>
      </c>
      <c r="K14" s="55">
        <f t="shared" si="8"/>
        <v>1.1118963486454652</v>
      </c>
      <c r="L14" s="54">
        <v>1698</v>
      </c>
      <c r="M14" s="55">
        <f t="shared" si="9"/>
        <v>0.76971894832275611</v>
      </c>
      <c r="N14" s="69">
        <v>2206</v>
      </c>
      <c r="O14" s="67">
        <f t="shared" si="10"/>
        <v>1.0222428174235403</v>
      </c>
      <c r="P14" s="69">
        <v>2158</v>
      </c>
      <c r="Q14" s="67">
        <f t="shared" si="11"/>
        <v>0.89210417527904096</v>
      </c>
      <c r="R14" s="17">
        <v>2419</v>
      </c>
      <c r="S14" s="12">
        <f t="shared" si="12"/>
        <v>0.96566866267465068</v>
      </c>
      <c r="T14" s="17">
        <v>2505</v>
      </c>
      <c r="U14" s="11">
        <f t="shared" si="13"/>
        <v>0.85465711361310137</v>
      </c>
      <c r="V14" s="17">
        <v>2931</v>
      </c>
      <c r="W14" s="12">
        <v>1.1876012965964344</v>
      </c>
      <c r="X14" s="46"/>
      <c r="Y14" s="2"/>
    </row>
    <row r="15" spans="1:25" ht="25.5" customHeight="1" x14ac:dyDescent="0.15">
      <c r="A15" s="18" t="s">
        <v>30</v>
      </c>
      <c r="B15" s="19" t="str">
        <f>[1]歩行者男年度別!B15</f>
        <v xml:space="preserve">  大橋通り（清須屋商会前）</v>
      </c>
      <c r="C15" s="20" t="s">
        <v>31</v>
      </c>
      <c r="D15" s="76">
        <v>1635</v>
      </c>
      <c r="E15" s="79">
        <f t="shared" si="5"/>
        <v>1.2348942598187311</v>
      </c>
      <c r="F15" s="54">
        <v>1324</v>
      </c>
      <c r="G15" s="55">
        <f t="shared" si="6"/>
        <v>0.95183321351545647</v>
      </c>
      <c r="H15" s="54">
        <v>1391</v>
      </c>
      <c r="I15" s="55">
        <f t="shared" si="7"/>
        <v>0.94690265486725667</v>
      </c>
      <c r="J15" s="54">
        <v>1469</v>
      </c>
      <c r="K15" s="55">
        <f t="shared" si="8"/>
        <v>0.96264744429882043</v>
      </c>
      <c r="L15" s="54">
        <v>1526</v>
      </c>
      <c r="M15" s="55">
        <f t="shared" si="9"/>
        <v>0.72253787878787878</v>
      </c>
      <c r="N15" s="69">
        <v>2112</v>
      </c>
      <c r="O15" s="67">
        <f t="shared" si="10"/>
        <v>1.0814132104454686</v>
      </c>
      <c r="P15" s="69">
        <v>1953</v>
      </c>
      <c r="Q15" s="67">
        <f t="shared" si="11"/>
        <v>0.74371667936024377</v>
      </c>
      <c r="R15" s="17">
        <v>2626</v>
      </c>
      <c r="S15" s="12">
        <f t="shared" si="12"/>
        <v>0.99469696969696975</v>
      </c>
      <c r="T15" s="17">
        <v>2640</v>
      </c>
      <c r="U15" s="11">
        <f t="shared" si="13"/>
        <v>1.0340775558166861</v>
      </c>
      <c r="V15" s="17">
        <v>2553</v>
      </c>
      <c r="W15" s="12">
        <v>1.0790363482671175</v>
      </c>
      <c r="X15" s="46"/>
      <c r="Y15" s="2"/>
    </row>
    <row r="16" spans="1:25" ht="25.5" customHeight="1" x14ac:dyDescent="0.15">
      <c r="A16" s="18" t="s">
        <v>32</v>
      </c>
      <c r="B16" s="19" t="str">
        <f>[1]歩行者男年度別!B16</f>
        <v xml:space="preserve">  広小路通２丁目（近畿日本ツーリスト前）</v>
      </c>
      <c r="C16" s="20" t="s">
        <v>33</v>
      </c>
      <c r="D16" s="76">
        <v>139</v>
      </c>
      <c r="E16" s="79">
        <f t="shared" si="5"/>
        <v>2.7254901960784315</v>
      </c>
      <c r="F16" s="54">
        <v>51</v>
      </c>
      <c r="G16" s="55">
        <f>F16/H16</f>
        <v>0.76119402985074625</v>
      </c>
      <c r="H16" s="54">
        <v>67</v>
      </c>
      <c r="I16" s="55">
        <f t="shared" si="7"/>
        <v>0.65048543689320393</v>
      </c>
      <c r="J16" s="54">
        <v>103</v>
      </c>
      <c r="K16" s="55">
        <f t="shared" si="8"/>
        <v>0.79844961240310075</v>
      </c>
      <c r="L16" s="54">
        <v>129</v>
      </c>
      <c r="M16" s="55">
        <f t="shared" si="9"/>
        <v>1.2524271844660195</v>
      </c>
      <c r="N16" s="69">
        <v>103</v>
      </c>
      <c r="O16" s="67">
        <f t="shared" si="10"/>
        <v>0.92792792792792789</v>
      </c>
      <c r="P16" s="69">
        <v>111</v>
      </c>
      <c r="Q16" s="67">
        <f t="shared" si="11"/>
        <v>0.83458646616541354</v>
      </c>
      <c r="R16" s="17">
        <v>133</v>
      </c>
      <c r="S16" s="12">
        <f t="shared" si="12"/>
        <v>1.0813008130081301</v>
      </c>
      <c r="T16" s="17">
        <v>123</v>
      </c>
      <c r="U16" s="11">
        <f t="shared" si="13"/>
        <v>0.83108108108108103</v>
      </c>
      <c r="V16" s="17">
        <v>148</v>
      </c>
      <c r="W16" s="12">
        <v>1.3214285714285714</v>
      </c>
      <c r="X16" s="46"/>
      <c r="Y16" s="2"/>
    </row>
    <row r="17" spans="1:25" ht="25.5" customHeight="1" x14ac:dyDescent="0.15">
      <c r="A17" s="13" t="s">
        <v>34</v>
      </c>
      <c r="B17" s="14" t="str">
        <f>[1]歩行者男年度別!B17</f>
        <v xml:space="preserve">  駅前大通北（野村證券前、豊橋信用金庫お客様相談室前）</v>
      </c>
      <c r="C17" s="15" t="s">
        <v>35</v>
      </c>
      <c r="D17" s="77">
        <v>317</v>
      </c>
      <c r="E17" s="79">
        <f t="shared" si="5"/>
        <v>1.2286821705426356</v>
      </c>
      <c r="F17" s="56">
        <v>258</v>
      </c>
      <c r="G17" s="57">
        <f t="shared" si="6"/>
        <v>0.77014925373134324</v>
      </c>
      <c r="H17" s="56">
        <v>335</v>
      </c>
      <c r="I17" s="57">
        <f t="shared" si="7"/>
        <v>0.76484018264840181</v>
      </c>
      <c r="J17" s="56">
        <v>438</v>
      </c>
      <c r="K17" s="57">
        <f t="shared" si="8"/>
        <v>0.66666666666666663</v>
      </c>
      <c r="L17" s="56">
        <v>657</v>
      </c>
      <c r="M17" s="57">
        <f t="shared" si="9"/>
        <v>1.6102941176470589</v>
      </c>
      <c r="N17" s="70">
        <v>408</v>
      </c>
      <c r="O17" s="67">
        <f t="shared" si="10"/>
        <v>0.95774647887323938</v>
      </c>
      <c r="P17" s="70">
        <v>426</v>
      </c>
      <c r="Q17" s="67">
        <f t="shared" si="11"/>
        <v>0.95730337078651684</v>
      </c>
      <c r="R17" s="22">
        <v>445</v>
      </c>
      <c r="S17" s="12">
        <f t="shared" si="12"/>
        <v>0.86575875486381326</v>
      </c>
      <c r="T17" s="22">
        <v>514</v>
      </c>
      <c r="U17" s="11">
        <f t="shared" si="13"/>
        <v>1.1602708803611739</v>
      </c>
      <c r="V17" s="22">
        <v>443</v>
      </c>
      <c r="W17" s="12">
        <v>0.865234375</v>
      </c>
      <c r="X17" s="46"/>
      <c r="Y17" s="2"/>
    </row>
    <row r="18" spans="1:25" ht="25.5" customHeight="1" x14ac:dyDescent="0.15">
      <c r="A18" s="18" t="s">
        <v>36</v>
      </c>
      <c r="B18" s="23" t="str">
        <f>[1]歩行者男年度別!B18</f>
        <v>　新川小学校（新川小学校前）</v>
      </c>
      <c r="C18" s="20" t="s">
        <v>37</v>
      </c>
      <c r="D18" s="76">
        <v>354</v>
      </c>
      <c r="E18" s="79">
        <f t="shared" si="5"/>
        <v>0.86341463414634145</v>
      </c>
      <c r="F18" s="54">
        <v>410</v>
      </c>
      <c r="G18" s="55">
        <f t="shared" si="6"/>
        <v>1.3531353135313531</v>
      </c>
      <c r="H18" s="54">
        <v>303</v>
      </c>
      <c r="I18" s="55">
        <f t="shared" si="7"/>
        <v>0.61088709677419351</v>
      </c>
      <c r="J18" s="54">
        <v>496</v>
      </c>
      <c r="K18" s="55">
        <f t="shared" si="8"/>
        <v>0.73156342182890854</v>
      </c>
      <c r="L18" s="54">
        <v>678</v>
      </c>
      <c r="M18" s="55">
        <f t="shared" si="9"/>
        <v>1.2021276595744681</v>
      </c>
      <c r="N18" s="69">
        <v>564</v>
      </c>
      <c r="O18" s="67">
        <f t="shared" si="10"/>
        <v>0.75603217158176939</v>
      </c>
      <c r="P18" s="69">
        <v>746</v>
      </c>
      <c r="Q18" s="67">
        <f t="shared" si="11"/>
        <v>1.7846889952153111</v>
      </c>
      <c r="R18" s="17">
        <v>418</v>
      </c>
      <c r="S18" s="12">
        <f t="shared" si="12"/>
        <v>0.46496106785317021</v>
      </c>
      <c r="T18" s="17">
        <v>899</v>
      </c>
      <c r="U18" s="11">
        <f t="shared" si="13"/>
        <v>1.2417127071823204</v>
      </c>
      <c r="V18" s="17">
        <v>724</v>
      </c>
      <c r="W18" s="12">
        <v>1.1104294478527608</v>
      </c>
      <c r="X18" s="46"/>
      <c r="Y18" s="2"/>
    </row>
    <row r="19" spans="1:25" ht="25.5" customHeight="1" x14ac:dyDescent="0.15">
      <c r="A19" s="18" t="s">
        <v>38</v>
      </c>
      <c r="B19" s="19" t="str">
        <f>[1]歩行者男年度別!B19</f>
        <v xml:space="preserve">  高 洲 町（東海交通前）</v>
      </c>
      <c r="C19" s="20" t="s">
        <v>39</v>
      </c>
      <c r="D19" s="76">
        <v>701</v>
      </c>
      <c r="E19" s="79">
        <f t="shared" si="5"/>
        <v>0.94857916102841677</v>
      </c>
      <c r="F19" s="54">
        <v>739</v>
      </c>
      <c r="G19" s="55">
        <f t="shared" si="6"/>
        <v>1.0804093567251463</v>
      </c>
      <c r="H19" s="54">
        <v>684</v>
      </c>
      <c r="I19" s="55">
        <f t="shared" si="7"/>
        <v>0.78530424799081511</v>
      </c>
      <c r="J19" s="54">
        <v>871</v>
      </c>
      <c r="K19" s="55">
        <f t="shared" si="8"/>
        <v>1.0833333333333333</v>
      </c>
      <c r="L19" s="54">
        <v>804</v>
      </c>
      <c r="M19" s="55">
        <f t="shared" si="9"/>
        <v>0.94145199063231855</v>
      </c>
      <c r="N19" s="69">
        <v>854</v>
      </c>
      <c r="O19" s="67">
        <f t="shared" si="10"/>
        <v>0.60396039603960394</v>
      </c>
      <c r="P19" s="69">
        <v>1414</v>
      </c>
      <c r="Q19" s="67">
        <f t="shared" si="11"/>
        <v>0.92478744277305425</v>
      </c>
      <c r="R19" s="17">
        <v>1529</v>
      </c>
      <c r="S19" s="12">
        <f t="shared" si="12"/>
        <v>0.83918770581778268</v>
      </c>
      <c r="T19" s="17">
        <v>1822</v>
      </c>
      <c r="U19" s="11">
        <f t="shared" si="13"/>
        <v>0.96198521647307289</v>
      </c>
      <c r="V19" s="17">
        <v>1894</v>
      </c>
      <c r="W19" s="12">
        <v>1.2584717607973421</v>
      </c>
      <c r="X19" s="46"/>
      <c r="Y19" s="2"/>
    </row>
    <row r="20" spans="1:25" ht="25.5" customHeight="1" x14ac:dyDescent="0.15">
      <c r="A20" s="24" t="s">
        <v>40</v>
      </c>
      <c r="B20" s="19" t="str">
        <f>[1]歩行者男年度別!B20</f>
        <v xml:space="preserve">  ときわ通り（精文館横）</v>
      </c>
      <c r="C20" s="20" t="s">
        <v>41</v>
      </c>
      <c r="D20" s="76">
        <v>3</v>
      </c>
      <c r="E20" s="79">
        <v>3</v>
      </c>
      <c r="F20" s="54">
        <v>0</v>
      </c>
      <c r="G20" s="55">
        <v>0</v>
      </c>
      <c r="H20" s="54">
        <v>0</v>
      </c>
      <c r="I20" s="55">
        <v>0</v>
      </c>
      <c r="J20" s="54">
        <v>2</v>
      </c>
      <c r="K20" s="55">
        <v>0</v>
      </c>
      <c r="L20" s="54">
        <v>0</v>
      </c>
      <c r="M20" s="55">
        <f t="shared" si="9"/>
        <v>0</v>
      </c>
      <c r="N20" s="71">
        <v>1</v>
      </c>
      <c r="O20" s="67">
        <v>0</v>
      </c>
      <c r="P20" s="71">
        <v>2</v>
      </c>
      <c r="Q20" s="67">
        <v>0</v>
      </c>
      <c r="R20" s="25">
        <v>0</v>
      </c>
      <c r="S20" s="12">
        <v>0</v>
      </c>
      <c r="T20" s="25">
        <v>0</v>
      </c>
      <c r="U20" s="11">
        <f t="shared" si="13"/>
        <v>0</v>
      </c>
      <c r="V20" s="25">
        <v>5</v>
      </c>
      <c r="W20" s="26" t="s">
        <v>42</v>
      </c>
      <c r="X20" s="46"/>
      <c r="Y20" s="2"/>
    </row>
    <row r="21" spans="1:25" ht="25.5" customHeight="1" x14ac:dyDescent="0.15">
      <c r="A21" s="27" t="s">
        <v>43</v>
      </c>
      <c r="B21" s="14" t="str">
        <f>[1]歩行者男年度別!B21</f>
        <v>　広小路通１丁目（精文館前）</v>
      </c>
      <c r="C21" s="15" t="s">
        <v>44</v>
      </c>
      <c r="D21" s="75">
        <v>149</v>
      </c>
      <c r="E21" s="79">
        <f t="shared" si="5"/>
        <v>3.3111111111111109</v>
      </c>
      <c r="F21" s="52">
        <v>45</v>
      </c>
      <c r="G21" s="55">
        <f t="shared" ref="G21:G36" si="14">F21/H21</f>
        <v>0.91836734693877553</v>
      </c>
      <c r="H21" s="52">
        <v>49</v>
      </c>
      <c r="I21" s="55">
        <f t="shared" ref="I21:I36" si="15">H21/J21</f>
        <v>0.68055555555555558</v>
      </c>
      <c r="J21" s="52">
        <v>72</v>
      </c>
      <c r="K21" s="55">
        <f t="shared" si="8"/>
        <v>0.93506493506493504</v>
      </c>
      <c r="L21" s="52">
        <v>77</v>
      </c>
      <c r="M21" s="53">
        <f t="shared" si="9"/>
        <v>0.57894736842105265</v>
      </c>
      <c r="N21" s="66">
        <v>133</v>
      </c>
      <c r="O21" s="67">
        <f>N21/P21</f>
        <v>2.4629629629629628</v>
      </c>
      <c r="P21" s="66">
        <v>54</v>
      </c>
      <c r="Q21" s="67">
        <f>P21/R21</f>
        <v>0.40298507462686567</v>
      </c>
      <c r="R21" s="10">
        <v>134</v>
      </c>
      <c r="S21" s="12">
        <f t="shared" si="12"/>
        <v>1.1166666666666667</v>
      </c>
      <c r="T21" s="10">
        <v>120</v>
      </c>
      <c r="U21" s="11">
        <f t="shared" si="13"/>
        <v>1.4457831325301205</v>
      </c>
      <c r="V21" s="10">
        <v>83</v>
      </c>
      <c r="W21" s="28">
        <v>0.88297872340425532</v>
      </c>
      <c r="X21" s="46"/>
      <c r="Y21" s="2"/>
    </row>
    <row r="22" spans="1:25" ht="25.5" customHeight="1" x14ac:dyDescent="0.15">
      <c r="A22" s="13">
        <v>17</v>
      </c>
      <c r="B22" s="14" t="str">
        <f>[1]歩行者男年度別!B22</f>
        <v xml:space="preserve">  大橋通り（豊橋商工会議所前）</v>
      </c>
      <c r="C22" s="15" t="s">
        <v>45</v>
      </c>
      <c r="D22" s="77">
        <v>481</v>
      </c>
      <c r="E22" s="79">
        <f t="shared" si="5"/>
        <v>0.99380165289256195</v>
      </c>
      <c r="F22" s="56">
        <v>484</v>
      </c>
      <c r="G22" s="57">
        <f t="shared" si="14"/>
        <v>1.0731707317073171</v>
      </c>
      <c r="H22" s="56">
        <v>451</v>
      </c>
      <c r="I22" s="57">
        <f t="shared" si="15"/>
        <v>0.80969479353680429</v>
      </c>
      <c r="J22" s="56">
        <v>557</v>
      </c>
      <c r="K22" s="57">
        <f t="shared" si="8"/>
        <v>0.80724637681159417</v>
      </c>
      <c r="L22" s="56">
        <v>690</v>
      </c>
      <c r="M22" s="57">
        <f t="shared" si="9"/>
        <v>0.91877496671105197</v>
      </c>
      <c r="N22" s="70">
        <v>751</v>
      </c>
      <c r="O22" s="67">
        <f>N22/P22</f>
        <v>1.0148648648648648</v>
      </c>
      <c r="P22" s="70">
        <v>740</v>
      </c>
      <c r="Q22" s="67">
        <f>P22/R22</f>
        <v>1.2032520325203253</v>
      </c>
      <c r="R22" s="22">
        <v>615</v>
      </c>
      <c r="S22" s="12">
        <f t="shared" si="12"/>
        <v>0.73652694610778446</v>
      </c>
      <c r="T22" s="22">
        <v>835</v>
      </c>
      <c r="U22" s="11">
        <f t="shared" si="13"/>
        <v>1.1059602649006623</v>
      </c>
      <c r="V22" s="22">
        <v>755</v>
      </c>
      <c r="W22" s="28">
        <v>1.0801144492131616</v>
      </c>
      <c r="X22" s="46"/>
      <c r="Y22" s="2"/>
    </row>
    <row r="23" spans="1:25" ht="25.5" customHeight="1" x14ac:dyDescent="0.15">
      <c r="A23" s="18" t="s">
        <v>46</v>
      </c>
      <c r="B23" s="19" t="str">
        <f>[1]歩行者男年度別!B23</f>
        <v xml:space="preserve">  札木通り（梅鉢屋前）</v>
      </c>
      <c r="C23" s="20" t="s">
        <v>47</v>
      </c>
      <c r="D23" s="76">
        <v>122</v>
      </c>
      <c r="E23" s="79">
        <f t="shared" si="5"/>
        <v>0.91044776119402981</v>
      </c>
      <c r="F23" s="54">
        <v>134</v>
      </c>
      <c r="G23" s="55">
        <f t="shared" si="14"/>
        <v>1.763157894736842</v>
      </c>
      <c r="H23" s="54">
        <v>76</v>
      </c>
      <c r="I23" s="55">
        <f t="shared" si="15"/>
        <v>0.35680751173708919</v>
      </c>
      <c r="J23" s="54">
        <v>213</v>
      </c>
      <c r="K23" s="55">
        <f t="shared" si="8"/>
        <v>1.1576086956521738</v>
      </c>
      <c r="L23" s="54">
        <v>184</v>
      </c>
      <c r="M23" s="55">
        <f t="shared" si="9"/>
        <v>0.83636363636363631</v>
      </c>
      <c r="N23" s="69">
        <v>220</v>
      </c>
      <c r="O23" s="67">
        <f>N23/P23</f>
        <v>1.4193548387096775</v>
      </c>
      <c r="P23" s="69">
        <v>155</v>
      </c>
      <c r="Q23" s="67">
        <f>P23/R23</f>
        <v>0.69506726457399104</v>
      </c>
      <c r="R23" s="17">
        <v>223</v>
      </c>
      <c r="S23" s="12">
        <f t="shared" si="12"/>
        <v>1.0372093023255815</v>
      </c>
      <c r="T23" s="17">
        <v>215</v>
      </c>
      <c r="U23" s="11">
        <f t="shared" si="13"/>
        <v>1.1559139784946237</v>
      </c>
      <c r="V23" s="17">
        <v>186</v>
      </c>
      <c r="W23" s="28">
        <v>1.5371900826446281</v>
      </c>
      <c r="X23" s="46"/>
      <c r="Y23" s="2"/>
    </row>
    <row r="24" spans="1:25" ht="25.5" customHeight="1" x14ac:dyDescent="0.15">
      <c r="A24" s="18" t="s">
        <v>48</v>
      </c>
      <c r="B24" s="19" t="str">
        <f>[1]歩行者男年度別!B24</f>
        <v xml:space="preserve">  往完町（豊川信用金庫　西支店前）</v>
      </c>
      <c r="C24" s="20" t="s">
        <v>49</v>
      </c>
      <c r="D24" s="76">
        <v>1154</v>
      </c>
      <c r="E24" s="79">
        <f t="shared" si="5"/>
        <v>1.1380670611439843</v>
      </c>
      <c r="F24" s="54">
        <v>1014</v>
      </c>
      <c r="G24" s="55">
        <f t="shared" si="14"/>
        <v>0.8703862660944206</v>
      </c>
      <c r="H24" s="54">
        <v>1165</v>
      </c>
      <c r="I24" s="55">
        <f t="shared" si="15"/>
        <v>1.2263157894736842</v>
      </c>
      <c r="J24" s="54">
        <v>950</v>
      </c>
      <c r="K24" s="55">
        <f t="shared" si="8"/>
        <v>0.95669687814702919</v>
      </c>
      <c r="L24" s="54">
        <v>993</v>
      </c>
      <c r="M24" s="55">
        <f t="shared" si="9"/>
        <v>0.84510638297872342</v>
      </c>
      <c r="N24" s="69">
        <v>1175</v>
      </c>
      <c r="O24" s="67">
        <f>N24/P24</f>
        <v>0.71341833636915608</v>
      </c>
      <c r="P24" s="69">
        <v>1647</v>
      </c>
      <c r="Q24" s="67">
        <f>P24/R24</f>
        <v>1.0450507614213198</v>
      </c>
      <c r="R24" s="17">
        <v>1576</v>
      </c>
      <c r="S24" s="12">
        <f t="shared" si="12"/>
        <v>0.908881199538639</v>
      </c>
      <c r="T24" s="17">
        <v>1734</v>
      </c>
      <c r="U24" s="11">
        <f t="shared" si="13"/>
        <v>1.0599022004889975</v>
      </c>
      <c r="V24" s="17">
        <v>1636</v>
      </c>
      <c r="W24" s="28">
        <v>1</v>
      </c>
      <c r="X24" s="46"/>
      <c r="Y24" s="2"/>
    </row>
    <row r="25" spans="1:25" ht="25.5" customHeight="1" x14ac:dyDescent="0.15">
      <c r="A25" s="18" t="s">
        <v>50</v>
      </c>
      <c r="B25" s="19" t="s">
        <v>78</v>
      </c>
      <c r="C25" s="20" t="s">
        <v>51</v>
      </c>
      <c r="D25" s="76">
        <v>3</v>
      </c>
      <c r="E25" s="79">
        <f t="shared" si="5"/>
        <v>1.5</v>
      </c>
      <c r="F25" s="54">
        <v>2</v>
      </c>
      <c r="G25" s="55">
        <f t="shared" si="14"/>
        <v>2</v>
      </c>
      <c r="H25" s="54">
        <v>1</v>
      </c>
      <c r="I25" s="55">
        <f t="shared" si="15"/>
        <v>1</v>
      </c>
      <c r="J25" s="54">
        <v>1</v>
      </c>
      <c r="K25" s="55">
        <f t="shared" si="8"/>
        <v>0.5</v>
      </c>
      <c r="L25" s="54">
        <v>2</v>
      </c>
      <c r="M25" s="55">
        <f t="shared" si="9"/>
        <v>2</v>
      </c>
      <c r="N25" s="69">
        <v>1</v>
      </c>
      <c r="O25" s="67" t="s">
        <v>52</v>
      </c>
      <c r="P25" s="69" t="s">
        <v>52</v>
      </c>
      <c r="Q25" s="67" t="s">
        <v>52</v>
      </c>
      <c r="R25" s="17">
        <v>0</v>
      </c>
      <c r="S25" s="30" t="s">
        <v>42</v>
      </c>
      <c r="T25" s="17">
        <v>0</v>
      </c>
      <c r="U25" s="29" t="s">
        <v>42</v>
      </c>
      <c r="V25" s="17">
        <v>0</v>
      </c>
      <c r="W25" s="28">
        <v>0</v>
      </c>
      <c r="X25" s="46"/>
      <c r="Y25" s="2"/>
    </row>
    <row r="26" spans="1:25" ht="25.5" customHeight="1" x14ac:dyDescent="0.15">
      <c r="A26" s="18" t="s">
        <v>53</v>
      </c>
      <c r="B26" s="19" t="str">
        <f>[1]歩行者男年度別!B26</f>
        <v xml:space="preserve">  魚　 町（神明公園前）</v>
      </c>
      <c r="C26" s="20" t="s">
        <v>54</v>
      </c>
      <c r="D26" s="76">
        <v>1104</v>
      </c>
      <c r="E26" s="79">
        <f t="shared" si="5"/>
        <v>0.89248181083265965</v>
      </c>
      <c r="F26" s="54">
        <v>1237</v>
      </c>
      <c r="G26" s="55">
        <f t="shared" si="14"/>
        <v>1.2792140641158221</v>
      </c>
      <c r="H26" s="54">
        <v>967</v>
      </c>
      <c r="I26" s="55">
        <f t="shared" si="15"/>
        <v>0.84824561403508769</v>
      </c>
      <c r="J26" s="54">
        <v>1140</v>
      </c>
      <c r="K26" s="55">
        <f t="shared" si="8"/>
        <v>0.8351648351648352</v>
      </c>
      <c r="L26" s="54">
        <v>1365</v>
      </c>
      <c r="M26" s="55">
        <f t="shared" si="9"/>
        <v>0.91121495327102808</v>
      </c>
      <c r="N26" s="69">
        <v>1498</v>
      </c>
      <c r="O26" s="67">
        <f t="shared" ref="O26:O36" si="16">N26/P26</f>
        <v>1.0225255972696246</v>
      </c>
      <c r="P26" s="69">
        <v>1465</v>
      </c>
      <c r="Q26" s="67">
        <f t="shared" ref="Q26:S36" si="17">P26/R26</f>
        <v>0.78300374131480488</v>
      </c>
      <c r="R26" s="17">
        <v>1871</v>
      </c>
      <c r="S26" s="12">
        <f t="shared" si="17"/>
        <v>1.1031839622641511</v>
      </c>
      <c r="T26" s="17">
        <v>1696</v>
      </c>
      <c r="U26" s="11">
        <f t="shared" si="13"/>
        <v>0.91725256895619256</v>
      </c>
      <c r="V26" s="17">
        <v>1849</v>
      </c>
      <c r="W26" s="28">
        <v>1.6348364279398762</v>
      </c>
      <c r="X26" s="46"/>
      <c r="Y26" s="2"/>
    </row>
    <row r="27" spans="1:25" ht="25.5" customHeight="1" x14ac:dyDescent="0.15">
      <c r="A27" s="13" t="s">
        <v>55</v>
      </c>
      <c r="B27" s="14" t="str">
        <f>[1]歩行者男年度別!B27</f>
        <v xml:space="preserve">  八   町 （タキカワ整形外科クリニック前、豊橋信用金庫　東支店前）</v>
      </c>
      <c r="C27" s="15" t="s">
        <v>56</v>
      </c>
      <c r="D27" s="77">
        <v>2666</v>
      </c>
      <c r="E27" s="79">
        <f t="shared" si="5"/>
        <v>0.97870778267254033</v>
      </c>
      <c r="F27" s="56">
        <v>2724</v>
      </c>
      <c r="G27" s="57">
        <f t="shared" si="14"/>
        <v>0.86696371737746658</v>
      </c>
      <c r="H27" s="56">
        <v>3142</v>
      </c>
      <c r="I27" s="57">
        <f t="shared" si="15"/>
        <v>0.87569676700111487</v>
      </c>
      <c r="J27" s="56">
        <v>3588</v>
      </c>
      <c r="K27" s="57">
        <f t="shared" si="8"/>
        <v>0.78016960208741026</v>
      </c>
      <c r="L27" s="56">
        <v>4599</v>
      </c>
      <c r="M27" s="57">
        <f t="shared" si="9"/>
        <v>0.79553710430721325</v>
      </c>
      <c r="N27" s="70">
        <v>5781</v>
      </c>
      <c r="O27" s="67">
        <f t="shared" si="16"/>
        <v>1.0489929232444202</v>
      </c>
      <c r="P27" s="70">
        <v>5511</v>
      </c>
      <c r="Q27" s="67">
        <f t="shared" si="17"/>
        <v>0.97522562378340116</v>
      </c>
      <c r="R27" s="22">
        <v>5651</v>
      </c>
      <c r="S27" s="12">
        <f t="shared" si="17"/>
        <v>0.95375527426160334</v>
      </c>
      <c r="T27" s="22">
        <v>5925</v>
      </c>
      <c r="U27" s="11">
        <f t="shared" si="13"/>
        <v>0.94830345710627406</v>
      </c>
      <c r="V27" s="22">
        <v>6248</v>
      </c>
      <c r="W27" s="28">
        <v>1.1013573065397497</v>
      </c>
      <c r="X27" s="46"/>
      <c r="Y27" s="2"/>
    </row>
    <row r="28" spans="1:25" ht="25.5" customHeight="1" x14ac:dyDescent="0.15">
      <c r="A28" s="18" t="s">
        <v>57</v>
      </c>
      <c r="B28" s="19" t="str">
        <f>[1]歩行者男年度別!B28</f>
        <v xml:space="preserve">  岩 田 町（岩田運動公園前）</v>
      </c>
      <c r="C28" s="20" t="s">
        <v>58</v>
      </c>
      <c r="D28" s="76">
        <v>418</v>
      </c>
      <c r="E28" s="79">
        <f t="shared" si="5"/>
        <v>0.81800391389432481</v>
      </c>
      <c r="F28" s="54">
        <v>511</v>
      </c>
      <c r="G28" s="55">
        <f t="shared" si="14"/>
        <v>0.74273255813953487</v>
      </c>
      <c r="H28" s="54">
        <v>688</v>
      </c>
      <c r="I28" s="55">
        <f t="shared" si="15"/>
        <v>0.99135446685878958</v>
      </c>
      <c r="J28" s="54">
        <v>694</v>
      </c>
      <c r="K28" s="55">
        <f t="shared" si="8"/>
        <v>1.3634577603143418</v>
      </c>
      <c r="L28" s="54">
        <v>509</v>
      </c>
      <c r="M28" s="55">
        <f t="shared" si="9"/>
        <v>0.72714285714285709</v>
      </c>
      <c r="N28" s="69">
        <v>700</v>
      </c>
      <c r="O28" s="67">
        <f t="shared" si="16"/>
        <v>1.0130246020260492</v>
      </c>
      <c r="P28" s="69">
        <v>691</v>
      </c>
      <c r="Q28" s="67">
        <f t="shared" si="17"/>
        <v>0.87247474747474751</v>
      </c>
      <c r="R28" s="17">
        <v>792</v>
      </c>
      <c r="S28" s="12">
        <f t="shared" si="17"/>
        <v>1.0339425587467364</v>
      </c>
      <c r="T28" s="17">
        <v>766</v>
      </c>
      <c r="U28" s="11">
        <f t="shared" si="13"/>
        <v>1.1641337386018238</v>
      </c>
      <c r="V28" s="17">
        <v>658</v>
      </c>
      <c r="W28" s="28">
        <v>1.1963636363636363</v>
      </c>
      <c r="X28" s="46"/>
      <c r="Y28" s="2"/>
    </row>
    <row r="29" spans="1:25" ht="25.5" customHeight="1" x14ac:dyDescent="0.15">
      <c r="A29" s="18" t="s">
        <v>59</v>
      </c>
      <c r="B29" s="19" t="str">
        <f>[1]歩行者男年度別!B29</f>
        <v xml:space="preserve">  豊橋商業高校前</v>
      </c>
      <c r="C29" s="20" t="s">
        <v>60</v>
      </c>
      <c r="D29" s="76">
        <v>385</v>
      </c>
      <c r="E29" s="79">
        <f t="shared" si="5"/>
        <v>0.85365853658536583</v>
      </c>
      <c r="F29" s="54">
        <v>451</v>
      </c>
      <c r="G29" s="55">
        <f t="shared" si="14"/>
        <v>1.1246882793017456</v>
      </c>
      <c r="H29" s="54">
        <v>401</v>
      </c>
      <c r="I29" s="55">
        <f t="shared" si="15"/>
        <v>1.2338461538461538</v>
      </c>
      <c r="J29" s="54">
        <v>325</v>
      </c>
      <c r="K29" s="55">
        <f t="shared" si="8"/>
        <v>0.6097560975609756</v>
      </c>
      <c r="L29" s="54">
        <v>533</v>
      </c>
      <c r="M29" s="55">
        <f t="shared" si="9"/>
        <v>0.99626168224299061</v>
      </c>
      <c r="N29" s="69">
        <v>535</v>
      </c>
      <c r="O29" s="67">
        <f t="shared" si="16"/>
        <v>0.96920289855072461</v>
      </c>
      <c r="P29" s="69">
        <v>552</v>
      </c>
      <c r="Q29" s="67">
        <f t="shared" si="17"/>
        <v>1.1452282157676348</v>
      </c>
      <c r="R29" s="17">
        <v>482</v>
      </c>
      <c r="S29" s="12">
        <f t="shared" si="17"/>
        <v>0.87318840579710144</v>
      </c>
      <c r="T29" s="17">
        <v>552</v>
      </c>
      <c r="U29" s="11">
        <f t="shared" si="13"/>
        <v>1.0595009596928984</v>
      </c>
      <c r="V29" s="17">
        <v>521</v>
      </c>
      <c r="W29" s="28">
        <v>0.86833333333333329</v>
      </c>
      <c r="X29" s="46"/>
      <c r="Y29" s="2"/>
    </row>
    <row r="30" spans="1:25" ht="25.5" customHeight="1" x14ac:dyDescent="0.15">
      <c r="A30" s="18" t="s">
        <v>61</v>
      </c>
      <c r="B30" s="19" t="str">
        <f>[1]歩行者男年度別!B30</f>
        <v xml:space="preserve">  小 畷 町（お福餅前）</v>
      </c>
      <c r="C30" s="20" t="s">
        <v>62</v>
      </c>
      <c r="D30" s="76">
        <v>265</v>
      </c>
      <c r="E30" s="79">
        <f t="shared" si="5"/>
        <v>0.91379310344827591</v>
      </c>
      <c r="F30" s="54">
        <v>290</v>
      </c>
      <c r="G30" s="55">
        <f t="shared" si="14"/>
        <v>1.013986013986014</v>
      </c>
      <c r="H30" s="54">
        <v>286</v>
      </c>
      <c r="I30" s="55">
        <f t="shared" si="15"/>
        <v>0.8033707865168539</v>
      </c>
      <c r="J30" s="54">
        <v>356</v>
      </c>
      <c r="K30" s="55">
        <f t="shared" si="8"/>
        <v>0.81278538812785384</v>
      </c>
      <c r="L30" s="54">
        <v>438</v>
      </c>
      <c r="M30" s="55">
        <f t="shared" si="9"/>
        <v>1.2732558139534884</v>
      </c>
      <c r="N30" s="69">
        <v>344</v>
      </c>
      <c r="O30" s="67">
        <f t="shared" si="16"/>
        <v>0.52121212121212124</v>
      </c>
      <c r="P30" s="69">
        <v>660</v>
      </c>
      <c r="Q30" s="67">
        <f t="shared" si="17"/>
        <v>1.2154696132596685</v>
      </c>
      <c r="R30" s="17">
        <v>543</v>
      </c>
      <c r="S30" s="12">
        <f t="shared" si="17"/>
        <v>1.2257336343115124</v>
      </c>
      <c r="T30" s="17">
        <v>443</v>
      </c>
      <c r="U30" s="11">
        <f t="shared" si="13"/>
        <v>0.97149122807017541</v>
      </c>
      <c r="V30" s="17">
        <v>456</v>
      </c>
      <c r="W30" s="28">
        <v>1.1371571072319202</v>
      </c>
      <c r="X30" s="46"/>
      <c r="Y30" s="2"/>
    </row>
    <row r="31" spans="1:25" ht="25.5" customHeight="1" x14ac:dyDescent="0.15">
      <c r="A31" s="18" t="s">
        <v>63</v>
      </c>
      <c r="B31" s="19" t="str">
        <f>[1]歩行者男年度別!B31</f>
        <v xml:space="preserve">  大 山 塚（花田跨線橋）</v>
      </c>
      <c r="C31" s="20" t="s">
        <v>64</v>
      </c>
      <c r="D31" s="76">
        <v>846</v>
      </c>
      <c r="E31" s="79">
        <f t="shared" si="5"/>
        <v>1.3075734157650696</v>
      </c>
      <c r="F31" s="54">
        <v>647</v>
      </c>
      <c r="G31" s="55">
        <f t="shared" si="14"/>
        <v>1.0125195618153364</v>
      </c>
      <c r="H31" s="54">
        <v>639</v>
      </c>
      <c r="I31" s="55">
        <f t="shared" si="15"/>
        <v>0.74216027874564461</v>
      </c>
      <c r="J31" s="54">
        <v>861</v>
      </c>
      <c r="K31" s="55">
        <f t="shared" si="8"/>
        <v>1.2264957264957266</v>
      </c>
      <c r="L31" s="54">
        <v>702</v>
      </c>
      <c r="M31" s="55">
        <f t="shared" si="9"/>
        <v>0.83175355450236965</v>
      </c>
      <c r="N31" s="69">
        <v>844</v>
      </c>
      <c r="O31" s="67">
        <f t="shared" si="16"/>
        <v>0.8398009950248756</v>
      </c>
      <c r="P31" s="69">
        <v>1005</v>
      </c>
      <c r="Q31" s="67">
        <f t="shared" si="17"/>
        <v>1.0276073619631902</v>
      </c>
      <c r="R31" s="17">
        <v>978</v>
      </c>
      <c r="S31" s="12">
        <f t="shared" si="17"/>
        <v>1.1425233644859814</v>
      </c>
      <c r="T31" s="17">
        <v>856</v>
      </c>
      <c r="U31" s="11">
        <f t="shared" si="13"/>
        <v>0.96723163841807913</v>
      </c>
      <c r="V31" s="17">
        <v>885</v>
      </c>
      <c r="W31" s="28">
        <v>0.9943820224719101</v>
      </c>
      <c r="X31" s="46"/>
      <c r="Y31" s="2"/>
    </row>
    <row r="32" spans="1:25" ht="25.5" customHeight="1" x14ac:dyDescent="0.15">
      <c r="A32" s="18" t="s">
        <v>65</v>
      </c>
      <c r="B32" s="19" t="str">
        <f>[1]歩行者男年度別!B32</f>
        <v xml:space="preserve">  城 海 津（跨線橋）</v>
      </c>
      <c r="C32" s="20" t="s">
        <v>66</v>
      </c>
      <c r="D32" s="76">
        <v>305</v>
      </c>
      <c r="E32" s="79">
        <f t="shared" si="5"/>
        <v>1.009933774834437</v>
      </c>
      <c r="F32" s="54">
        <v>302</v>
      </c>
      <c r="G32" s="55">
        <f t="shared" si="14"/>
        <v>0.76844783715012721</v>
      </c>
      <c r="H32" s="54">
        <v>393</v>
      </c>
      <c r="I32" s="55">
        <f t="shared" si="15"/>
        <v>1.201834862385321</v>
      </c>
      <c r="J32" s="54">
        <v>327</v>
      </c>
      <c r="K32" s="55">
        <f t="shared" si="8"/>
        <v>0.59890109890109888</v>
      </c>
      <c r="L32" s="54">
        <v>546</v>
      </c>
      <c r="M32" s="55">
        <f t="shared" si="9"/>
        <v>1.0073800738007379</v>
      </c>
      <c r="N32" s="69">
        <v>542</v>
      </c>
      <c r="O32" s="67">
        <f t="shared" si="16"/>
        <v>1.0503875968992249</v>
      </c>
      <c r="P32" s="69">
        <v>516</v>
      </c>
      <c r="Q32" s="67">
        <f t="shared" si="17"/>
        <v>1.0117647058823529</v>
      </c>
      <c r="R32" s="17">
        <v>510</v>
      </c>
      <c r="S32" s="12">
        <f t="shared" si="17"/>
        <v>0.82926829268292679</v>
      </c>
      <c r="T32" s="17">
        <v>615</v>
      </c>
      <c r="U32" s="11">
        <f t="shared" si="13"/>
        <v>1.1452513966480447</v>
      </c>
      <c r="V32" s="17">
        <v>537</v>
      </c>
      <c r="W32" s="28">
        <v>1.2517482517482517</v>
      </c>
      <c r="X32" s="46"/>
      <c r="Y32" s="2"/>
    </row>
    <row r="33" spans="1:25" ht="25.5" customHeight="1" x14ac:dyDescent="0.15">
      <c r="A33" s="18" t="s">
        <v>67</v>
      </c>
      <c r="B33" s="19" t="str">
        <f>[1]歩行者男年度別!B33</f>
        <v xml:space="preserve">  下 地 町（ヤマサちくわ前）</v>
      </c>
      <c r="C33" s="20" t="s">
        <v>68</v>
      </c>
      <c r="D33" s="76">
        <v>2627</v>
      </c>
      <c r="E33" s="79">
        <f t="shared" si="5"/>
        <v>0.83132911392405062</v>
      </c>
      <c r="F33" s="54">
        <v>3160</v>
      </c>
      <c r="G33" s="55">
        <f t="shared" si="14"/>
        <v>1.1025819958129797</v>
      </c>
      <c r="H33" s="54">
        <v>2866</v>
      </c>
      <c r="I33" s="55">
        <f t="shared" si="15"/>
        <v>1.3589378852536746</v>
      </c>
      <c r="J33" s="54">
        <v>2109</v>
      </c>
      <c r="K33" s="55">
        <f t="shared" si="8"/>
        <v>0.60447119518486669</v>
      </c>
      <c r="L33" s="54">
        <v>3489</v>
      </c>
      <c r="M33" s="55">
        <f t="shared" si="9"/>
        <v>0.65154061624649862</v>
      </c>
      <c r="N33" s="69">
        <v>5355</v>
      </c>
      <c r="O33" s="67">
        <f t="shared" si="16"/>
        <v>1.0190294957183634</v>
      </c>
      <c r="P33" s="69">
        <v>5255</v>
      </c>
      <c r="Q33" s="67">
        <f t="shared" si="17"/>
        <v>0.8726336765194288</v>
      </c>
      <c r="R33" s="17">
        <v>6022</v>
      </c>
      <c r="S33" s="12">
        <f t="shared" si="17"/>
        <v>0.97998372660699751</v>
      </c>
      <c r="T33" s="17">
        <v>6145</v>
      </c>
      <c r="U33" s="11">
        <f t="shared" si="13"/>
        <v>1.0182270091135046</v>
      </c>
      <c r="V33" s="17">
        <v>6035</v>
      </c>
      <c r="W33" s="28">
        <v>1.1536991015102276</v>
      </c>
      <c r="X33" s="46"/>
      <c r="Y33" s="2"/>
    </row>
    <row r="34" spans="1:25" ht="25.5" customHeight="1" x14ac:dyDescent="0.15">
      <c r="A34" s="31" t="s">
        <v>69</v>
      </c>
      <c r="B34" s="32" t="str">
        <f>[1]歩行者男年度別!B34</f>
        <v xml:space="preserve">  白 河 町（サーラ前）</v>
      </c>
      <c r="C34" s="33" t="s">
        <v>70</v>
      </c>
      <c r="D34" s="75">
        <v>516</v>
      </c>
      <c r="E34" s="79">
        <f t="shared" si="5"/>
        <v>2</v>
      </c>
      <c r="F34" s="52">
        <v>258</v>
      </c>
      <c r="G34" s="53">
        <f t="shared" si="14"/>
        <v>0.9885057471264368</v>
      </c>
      <c r="H34" s="52">
        <v>261</v>
      </c>
      <c r="I34" s="53">
        <f t="shared" si="15"/>
        <v>0.45950704225352113</v>
      </c>
      <c r="J34" s="52">
        <v>568</v>
      </c>
      <c r="K34" s="53">
        <f t="shared" si="8"/>
        <v>0.94195688225538976</v>
      </c>
      <c r="L34" s="52">
        <v>603</v>
      </c>
      <c r="M34" s="53">
        <f t="shared" si="9"/>
        <v>1.0923913043478262</v>
      </c>
      <c r="N34" s="70">
        <v>552</v>
      </c>
      <c r="O34" s="67">
        <f t="shared" si="16"/>
        <v>0.76033057851239672</v>
      </c>
      <c r="P34" s="70">
        <v>726</v>
      </c>
      <c r="Q34" s="67">
        <f t="shared" si="17"/>
        <v>0.91551071878940726</v>
      </c>
      <c r="R34" s="22">
        <v>793</v>
      </c>
      <c r="S34" s="12">
        <f t="shared" si="17"/>
        <v>1.1044568245125348</v>
      </c>
      <c r="T34" s="22">
        <v>718</v>
      </c>
      <c r="U34" s="11">
        <f t="shared" si="13"/>
        <v>1.086232980332829</v>
      </c>
      <c r="V34" s="22">
        <v>661</v>
      </c>
      <c r="W34" s="28">
        <v>0.94159544159544162</v>
      </c>
      <c r="X34" s="46"/>
      <c r="Y34" s="2"/>
    </row>
    <row r="35" spans="1:25" ht="25.5" customHeight="1" x14ac:dyDescent="0.15">
      <c r="A35" s="13" t="s">
        <v>71</v>
      </c>
      <c r="B35" s="14" t="str">
        <f>[1]歩行者男年度別!B35</f>
        <v xml:space="preserve">  豊橋環状線（豊橋信用金庫　西支店前）</v>
      </c>
      <c r="C35" s="15" t="s">
        <v>72</v>
      </c>
      <c r="D35" s="77">
        <v>736</v>
      </c>
      <c r="E35" s="79">
        <f t="shared" si="5"/>
        <v>1.0193905817174516</v>
      </c>
      <c r="F35" s="56">
        <v>722</v>
      </c>
      <c r="G35" s="57">
        <f t="shared" si="14"/>
        <v>6.6851851851851851</v>
      </c>
      <c r="H35" s="56">
        <v>108</v>
      </c>
      <c r="I35" s="57">
        <f t="shared" si="15"/>
        <v>0.11356466876971609</v>
      </c>
      <c r="J35" s="56">
        <v>951</v>
      </c>
      <c r="K35" s="57">
        <f t="shared" si="8"/>
        <v>0.86141304347826086</v>
      </c>
      <c r="L35" s="56">
        <v>1104</v>
      </c>
      <c r="M35" s="57">
        <f t="shared" si="9"/>
        <v>0.88960515713134569</v>
      </c>
      <c r="N35" s="70">
        <v>1241</v>
      </c>
      <c r="O35" s="67">
        <f t="shared" si="16"/>
        <v>0.91994069681245372</v>
      </c>
      <c r="P35" s="70">
        <v>1349</v>
      </c>
      <c r="Q35" s="67">
        <f t="shared" si="17"/>
        <v>1.3544176706827309</v>
      </c>
      <c r="R35" s="22">
        <v>996</v>
      </c>
      <c r="S35" s="12">
        <f t="shared" si="17"/>
        <v>0.59109792284866469</v>
      </c>
      <c r="T35" s="22">
        <v>1685</v>
      </c>
      <c r="U35" s="11">
        <f t="shared" si="13"/>
        <v>0.97965116279069764</v>
      </c>
      <c r="V35" s="22">
        <v>1720</v>
      </c>
      <c r="W35" s="28">
        <v>1.235632183908046</v>
      </c>
      <c r="X35" s="46"/>
      <c r="Y35" s="2"/>
    </row>
    <row r="36" spans="1:25" ht="25.5" customHeight="1" thickBot="1" x14ac:dyDescent="0.2">
      <c r="A36" s="34">
        <v>37</v>
      </c>
      <c r="B36" s="35" t="str">
        <f>[1]歩行者男年度別!B36</f>
        <v>　広小路通３丁目（はんこやカワイ前）</v>
      </c>
      <c r="C36" s="15" t="s">
        <v>44</v>
      </c>
      <c r="D36" s="77">
        <v>90</v>
      </c>
      <c r="E36" s="79">
        <f t="shared" si="5"/>
        <v>1.1111111111111112</v>
      </c>
      <c r="F36" s="56">
        <v>81</v>
      </c>
      <c r="G36" s="57">
        <f t="shared" si="14"/>
        <v>0.75</v>
      </c>
      <c r="H36" s="56">
        <v>108</v>
      </c>
      <c r="I36" s="57">
        <f t="shared" si="15"/>
        <v>1.0093457943925233</v>
      </c>
      <c r="J36" s="56">
        <v>107</v>
      </c>
      <c r="K36" s="57">
        <f t="shared" si="8"/>
        <v>0.85599999999999998</v>
      </c>
      <c r="L36" s="56">
        <v>125</v>
      </c>
      <c r="M36" s="57">
        <f t="shared" si="9"/>
        <v>1.7361111111111112</v>
      </c>
      <c r="N36" s="72">
        <v>72</v>
      </c>
      <c r="O36" s="73">
        <f t="shared" si="16"/>
        <v>1.5652173913043479</v>
      </c>
      <c r="P36" s="72">
        <v>46</v>
      </c>
      <c r="Q36" s="73">
        <f t="shared" si="17"/>
        <v>0.54761904761904767</v>
      </c>
      <c r="R36" s="36">
        <v>84</v>
      </c>
      <c r="S36" s="38">
        <f t="shared" si="17"/>
        <v>0.88421052631578945</v>
      </c>
      <c r="T36" s="36">
        <v>95</v>
      </c>
      <c r="U36" s="37">
        <f t="shared" si="13"/>
        <v>1.9791666666666667</v>
      </c>
      <c r="V36" s="36">
        <v>48</v>
      </c>
      <c r="W36" s="39">
        <v>0.37795275590551181</v>
      </c>
      <c r="X36" s="46"/>
      <c r="Y36" s="2"/>
    </row>
    <row r="37" spans="1:25" s="45" customFormat="1" ht="25.5" customHeight="1" thickTop="1" thickBot="1" x14ac:dyDescent="0.2">
      <c r="A37" s="85"/>
      <c r="B37" s="86"/>
      <c r="C37" s="40" t="s">
        <v>73</v>
      </c>
      <c r="D37" s="78">
        <v>27461</v>
      </c>
      <c r="E37" s="80"/>
      <c r="F37" s="58">
        <f>SUM(F5:F36)</f>
        <v>27101</v>
      </c>
      <c r="G37" s="59"/>
      <c r="H37" s="58">
        <f>SUM(H5:H36)</f>
        <v>28856</v>
      </c>
      <c r="I37" s="59"/>
      <c r="J37" s="58">
        <f>SUM(J5:J36)</f>
        <v>31666</v>
      </c>
      <c r="K37" s="59"/>
      <c r="L37" s="58">
        <f>SUM(L5:L36)</f>
        <v>38811</v>
      </c>
      <c r="M37" s="59"/>
      <c r="N37" s="58">
        <f>SUM(N5:N36)</f>
        <v>44894</v>
      </c>
      <c r="O37" s="42"/>
      <c r="P37" s="58">
        <f>SUM(P5:P36)</f>
        <v>44053</v>
      </c>
      <c r="Q37" s="42"/>
      <c r="R37" s="43">
        <f>SUM(R5:R36)</f>
        <v>49524</v>
      </c>
      <c r="S37" s="44"/>
      <c r="T37" s="41">
        <f>SUM(T5:T36)</f>
        <v>52767</v>
      </c>
      <c r="U37" s="42"/>
      <c r="V37" s="43">
        <f>SUM(V5:V36)</f>
        <v>52877</v>
      </c>
      <c r="W37" s="44"/>
      <c r="X37" s="48"/>
      <c r="Y37" s="47"/>
    </row>
    <row r="38" spans="1:25" s="45" customFormat="1" ht="26.25" customHeight="1" x14ac:dyDescent="0.15">
      <c r="A38" s="87"/>
      <c r="B38" s="87"/>
      <c r="V38" s="47"/>
    </row>
  </sheetData>
  <dataConsolidate>
    <dataRefs count="1">
      <dataRef ref="F37:M37" sheet="トラック年度別" r:id="rId1"/>
    </dataRefs>
  </dataConsolidate>
  <mergeCells count="14">
    <mergeCell ref="T3:U3"/>
    <mergeCell ref="V3:W3"/>
    <mergeCell ref="N3:O3"/>
    <mergeCell ref="A37:B37"/>
    <mergeCell ref="A38:B38"/>
    <mergeCell ref="B3:B4"/>
    <mergeCell ref="C3:C4"/>
    <mergeCell ref="P3:Q3"/>
    <mergeCell ref="R3:S3"/>
    <mergeCell ref="L3:M3"/>
    <mergeCell ref="J3:K3"/>
    <mergeCell ref="H3:I3"/>
    <mergeCell ref="F3:G3"/>
    <mergeCell ref="D3:E3"/>
  </mergeCells>
  <phoneticPr fontId="3"/>
  <pageMargins left="0.6692913385826772" right="0.70866141732283472" top="0.6692913385826772" bottom="0.59055118110236227" header="0" footer="0"/>
  <pageSetup paperSize="9" scale="52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47</vt:lpstr>
      <vt:lpstr>'47'!Print_Area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2016-12-27T02:47:07Z</cp:lastPrinted>
  <dcterms:created xsi:type="dcterms:W3CDTF">2011-01-21T06:09:07Z</dcterms:created>
  <dcterms:modified xsi:type="dcterms:W3CDTF">2016-12-27T02:47:11Z</dcterms:modified>
</cp:coreProperties>
</file>